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FH/Naujausios parinkimo lentelės EN ir LT kalbomis/"/>
    </mc:Choice>
  </mc:AlternateContent>
  <xr:revisionPtr revIDLastSave="0" documentId="8_{38615AD9-58D1-4985-9512-9F222A83A7D9}" xr6:coauthVersionLast="47" xr6:coauthVersionMax="47" xr10:uidLastSave="{00000000-0000-0000-0000-000000000000}"/>
  <bookViews>
    <workbookView xWindow="28680" yWindow="-120" windowWidth="29040" windowHeight="15720" xr2:uid="{D2F068E5-1E12-4426-BED4-53BFAB427D8C}"/>
  </bookViews>
  <sheets>
    <sheet name="FH4-M Select" sheetId="1" r:id="rId1"/>
  </sheets>
  <definedNames>
    <definedName name="_xlnm.Print_Area" localSheetId="0">'FH4-M Select'!$B$2:$J$41</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<sst xmlns="http://schemas.openxmlformats.org/spreadsheetml/2006/main" count="68" uniqueCount="63">
  <si>
    <t>kg</t>
  </si>
  <si>
    <t>Gross Weight</t>
  </si>
  <si>
    <t>Unit Weight</t>
  </si>
  <si>
    <t>mm</t>
  </si>
  <si>
    <t>1/2" Female</t>
  </si>
  <si>
    <t>Inlet/Outlet Water Pipe Size</t>
  </si>
  <si>
    <t>Copper - Aluminum</t>
  </si>
  <si>
    <t>Heat exchanger material</t>
  </si>
  <si>
    <t>Stainless steel</t>
  </si>
  <si>
    <t>Body Material</t>
  </si>
  <si>
    <t>Brushless EC motor</t>
  </si>
  <si>
    <t>Motor Type</t>
  </si>
  <si>
    <t>Cross - flow</t>
  </si>
  <si>
    <t>Fan Type</t>
  </si>
  <si>
    <t>Mpa</t>
  </si>
  <si>
    <t>kPa</t>
  </si>
  <si>
    <t>Max pressure loss</t>
  </si>
  <si>
    <t>l/h</t>
  </si>
  <si>
    <t>Max water flow</t>
  </si>
  <si>
    <t>-</t>
  </si>
  <si>
    <t>dB(A)</t>
  </si>
  <si>
    <t>Sound pressure level</t>
  </si>
  <si>
    <t>W</t>
  </si>
  <si>
    <t>Max current (incl. actuator)</t>
  </si>
  <si>
    <t>Max power (incl. actuator)</t>
  </si>
  <si>
    <t>220~230V / 1Ph / 50 or 60Hz</t>
  </si>
  <si>
    <t>Power supply</t>
  </si>
  <si>
    <t>Fan
speed</t>
  </si>
  <si>
    <t>Heating Capacity</t>
  </si>
  <si>
    <t>m3/h</t>
  </si>
  <si>
    <t>Air flow</t>
  </si>
  <si>
    <t>Model</t>
  </si>
  <si>
    <t xml:space="preserve">Desired output, W </t>
  </si>
  <si>
    <t>Technical data</t>
  </si>
  <si>
    <t xml:space="preserve">∆T, °C </t>
  </si>
  <si>
    <t>FH4-M 84</t>
  </si>
  <si>
    <t xml:space="preserve">Trench heaters FH4-M
</t>
  </si>
  <si>
    <t>842/177/86</t>
  </si>
  <si>
    <t>1274/177/86</t>
  </si>
  <si>
    <t>1705/177/86</t>
  </si>
  <si>
    <t>2137/177/86</t>
  </si>
  <si>
    <t>2568/177/86</t>
  </si>
  <si>
    <t>3000/177/86</t>
  </si>
  <si>
    <t>A</t>
  </si>
  <si>
    <t>Max working pressure</t>
  </si>
  <si>
    <t>855/187/88</t>
  </si>
  <si>
    <t>1285/187/88</t>
  </si>
  <si>
    <t>1715/187/88</t>
  </si>
  <si>
    <t>2150/187/88</t>
  </si>
  <si>
    <t>2580/187/88</t>
  </si>
  <si>
    <t>3010/187/88</t>
  </si>
  <si>
    <t>Unit Dimension L/W/H</t>
  </si>
  <si>
    <t>Packing Dimension L/W/H</t>
  </si>
  <si>
    <t xml:space="preserve">Inlet water t., °C </t>
  </si>
  <si>
    <t xml:space="preserve">Outlet water t., °C </t>
  </si>
  <si>
    <t xml:space="preserve">Room t., °C </t>
  </si>
  <si>
    <t>Deviation +</t>
  </si>
  <si>
    <t>Deviation -</t>
  </si>
  <si>
    <t>FH4-M 127</t>
  </si>
  <si>
    <t>FH4-M 170</t>
  </si>
  <si>
    <t>FH4-M 214</t>
  </si>
  <si>
    <t>FH4-M 257</t>
  </si>
  <si>
    <t>FH4-M 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</si>
</sst>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_)"/>
  </numFmts>
  <fonts count="11" x14ac:knownFonts="1">
    <font>
      <sz val="12"/>
      <color theme="1"/>
      <name val="Open Sans"/>
      <family val="2"/>
      <charset val="186"/>
    </font>
    <font>
      <sz val="10"/>
      <name val="Arial"/>
      <family val="2"/>
      <charset val="186"/>
    </font>
    <font>
      <sz val="12"/>
      <name val="Open Sans"/>
      <family val="2"/>
    </font>
    <font>
      <sz val="12"/>
      <color theme="0"/>
      <name val="Open Sans"/>
      <family val="2"/>
    </font>
    <font>
      <b/>
      <sz val="12"/>
      <name val="Open Sans"/>
      <family val="2"/>
    </font>
    <font>
      <sz val="12"/>
      <color theme="1"/>
      <name val="Calibri"/>
      <family val="2"/>
      <charset val="186"/>
    </font>
    <font>
      <sz val="12"/>
      <color theme="1"/>
      <name val="Open Sans"/>
      <family val="2"/>
    </font>
    <font>
      <sz val="12"/>
      <name val="Times New Roman"/>
      <family val="1"/>
      <charset val="186"/>
    </font>
    <font>
      <sz val="10"/>
      <color indexed="8"/>
      <name val="Calibri"/>
      <family val="2"/>
      <charset val="186"/>
    </font>
    <font>
      <sz val="11"/>
      <name val="Open Sans"/>
      <family val="2"/>
    </font>
    <font>
      <b/>
      <sz val="18"/>
      <name val="Open Sans"/>
      <family val="2"/>
    </font>
  </fonts>
  <fills count="4">
    <fill>
      <patternFill patternType="none"/>
    </fill>
    <fill>
      <patternFill patternType="gray125"/>
    </fill>
    <fill>
      <patternFill patternType="solid">
        <fgColor rgb="FFE6E8E8"/>
        <bgColor indexed="64"/>
      </patternFill>
    </fill>
    <fill>
      <patternFill patternType="solid">
        <fgColor indexed="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s>
  <cellStyleXfs count="6">
    <xf numFmtId="0" fontId="0" fillId="0" borderId="0"/>
    <xf numFmtId="0" fontId="1" fillId="0" borderId="0"/>
    <xf numFmtId="0" fontId="5" fillId="0" borderId="0"/>
    <xf numFmtId="9" fontId="5" fillId="0" borderId="0" applyFont="0" applyFill="0" applyBorder="0" applyAlignment="0" applyProtection="0"/>
    <xf numFmtId="0" fontId="7" fillId="0" borderId="0"/>
    <xf numFmtId="9" fontId="8" fillId="0" borderId="0" applyFont="0" applyFill="0" applyBorder="0" applyAlignment="0" applyProtection="0"/>
  </cellStyleXfs>
  <cellXfs count="86">
    <xf numFmtId="0" fontId="0" fillId="0" borderId="0" xfId="0"/>
    <xf numFmtId="0" fontId="2" fillId="0" borderId="0" xfId="1" applyFont="1" applyAlignment="1" applyProtection="1">
      <alignment horizontal="center" vertical="center"/>
      <protection locked="0" hidden="1"/>
    </xf>
    <xf numFmtId="9" fontId="2" fillId="0" borderId="1" xfId="5" applyFont="1" applyBorder="1" applyAlignment="1" applyProtection="1">
      <alignment horizontal="center" vertical="center"/>
      <protection locked="0" hidden="1"/>
    </xf>
    <xf numFmtId="3" fontId="4" fillId="0" borderId="1" xfId="1" applyNumberFormat="1" applyFont="1" applyBorder="1" applyAlignment="1" applyProtection="1">
      <alignment horizontal="center" vertical="center"/>
      <protection locked="0" hidden="1"/>
    </xf>
    <xf numFmtId="2" fontId="3" fillId="0" borderId="0" xfId="1" applyNumberFormat="1" applyFont="1" applyAlignment="1" applyProtection="1">
      <alignment horizontal="center" vertical="center"/>
      <protection locked="0" hidden="1"/>
    </xf>
    <xf numFmtId="0" fontId="4" fillId="0" borderId="1" xfId="1" applyFont="1" applyBorder="1" applyAlignment="1" applyProtection="1">
      <alignment horizontal="center" vertical="center"/>
      <protection locked="0" hidden="1"/>
    </xf>
    <xf numFmtId="0" fontId="4" fillId="0" borderId="0" xfId="1" applyFont="1" applyAlignment="1" applyProtection="1">
      <alignment horizontal="right" vertical="center"/>
      <protection locked="0" hidden="1"/>
    </xf>
    <xf numFmtId="0" fontId="4"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4" fillId="0" borderId="0" xfId="1" applyFont="1" applyAlignment="1" applyProtection="1">
      <alignment horizontal="left" vertical="center"/>
      <protection locked="0" hidden="1"/>
    </xf>
    <xf numFmtId="0" fontId="4" fillId="0" borderId="0" xfId="1" applyFont="1" applyAlignment="1" applyProtection="1">
      <alignment horizontal="center" vertical="center" wrapText="1"/>
      <protection locked="0" hidden="1"/>
    </xf>
    <xf numFmtId="0" fontId="2" fillId="0" borderId="0" xfId="1" applyFont="1" applyAlignment="1" applyProtection="1">
      <alignment vertical="top" wrapText="1"/>
      <protection locked="0" hidden="1"/>
    </xf>
    <xf numFmtId="0" fontId="2" fillId="0" borderId="0" xfId="1" applyFont="1" applyAlignment="1" applyProtection="1">
      <alignment vertical="center" wrapText="1"/>
      <protection locked="0" hidden="1"/>
    </xf>
    <xf numFmtId="0" fontId="4" fillId="0" borderId="0" xfId="1" applyFont="1" applyAlignment="1" applyProtection="1">
      <alignment vertical="center"/>
      <protection locked="0" hidden="1"/>
    </xf>
    <xf numFmtId="0" fontId="4" fillId="0" borderId="6" xfId="1" applyFont="1" applyBorder="1" applyAlignment="1" applyProtection="1">
      <alignment horizontal="center" vertical="center"/>
      <protection locked="0" hidden="1"/>
    </xf>
    <xf numFmtId="3" fontId="2" fillId="0" borderId="0" xfId="1" applyNumberFormat="1" applyFont="1" applyAlignment="1" applyProtection="1">
      <alignment horizontal="center" vertical="center"/>
      <protection locked="0" hidden="1"/>
    </xf>
    <xf numFmtId="9" fontId="2" fillId="0" borderId="0" xfId="3" applyFont="1" applyAlignment="1" applyProtection="1">
      <alignment horizontal="center" vertical="center"/>
      <protection locked="0" hidden="1"/>
    </xf>
    <xf numFmtId="0" fontId="3" fillId="0" borderId="0" xfId="1" applyFont="1" applyAlignment="1" applyProtection="1">
      <alignment horizontal="center" vertical="center"/>
      <protection locked="0" hidden="1"/>
    </xf>
    <xf numFmtId="0" fontId="4" fillId="0" borderId="0" xfId="1" applyFont="1" applyAlignment="1" applyProtection="1">
      <alignment horizontal="right" vertical="center"/>
      <protection hidden="1"/>
    </xf>
    <xf numFmtId="0" fontId="2" fillId="0" borderId="0" xfId="2" applyFont="1" applyProtection="1">
      <protection hidden="1"/>
    </xf>
    <xf numFmtId="0" fontId="4" fillId="0" borderId="0" xfId="1" applyFont="1" applyAlignment="1" applyProtection="1">
      <alignment horizontal="center" vertical="center"/>
      <protection hidden="1"/>
    </xf>
    <xf numFmtId="0" fontId="2" fillId="0" borderId="0" xfId="1" applyFont="1" applyAlignment="1" applyProtection="1">
      <alignment horizontal="center" vertical="center"/>
      <protection hidden="1"/>
    </xf>
    <xf numFmtId="0" fontId="9" fillId="0" borderId="0" xfId="1" applyFont="1" applyAlignment="1" applyProtection="1">
      <alignment horizontal="right" vertical="center"/>
      <protection hidden="1"/>
    </xf>
    <xf numFmtId="0" fontId="2" fillId="0" borderId="0" xfId="1" applyFont="1" applyAlignment="1" applyProtection="1">
      <alignment vertical="top" wrapText="1"/>
      <protection hidden="1"/>
    </xf>
    <xf numFmtId="0" fontId="4" fillId="0" borderId="0" xfId="1" applyFont="1" applyAlignment="1" applyProtection="1">
      <alignment horizontal="center" vertical="center" wrapText="1"/>
      <protection hidden="1"/>
    </xf>
    <xf numFmtId="0" fontId="10" fillId="0" borderId="0" xfId="1" applyFont="1" applyAlignment="1" applyProtection="1">
      <alignment horizontal="center" vertical="top" wrapText="1"/>
      <protection hidden="1"/>
    </xf>
    <xf numFmtId="0" fontId="9" fillId="0" borderId="0" xfId="1" applyFont="1" applyAlignment="1" applyProtection="1">
      <alignment vertical="center"/>
      <protection hidden="1"/>
    </xf>
    <xf numFmtId="0" fontId="2" fillId="0" borderId="0" xfId="1" applyFont="1" applyAlignment="1" applyProtection="1">
      <alignment horizontal="center" vertical="top" wrapText="1"/>
      <protection hidden="1"/>
    </xf>
    <xf numFmtId="0" fontId="2" fillId="0" borderId="0" xfId="1" applyFont="1" applyAlignment="1" applyProtection="1">
      <alignment horizontal="center" vertical="top" wrapText="1"/>
      <protection hidden="1"/>
    </xf>
    <xf numFmtId="0" fontId="4" fillId="0" borderId="1" xfId="1" applyFont="1" applyBorder="1" applyAlignment="1" applyProtection="1">
      <alignment horizontal="center" vertical="center"/>
      <protection hidden="1"/>
    </xf>
    <xf numFmtId="1" fontId="4" fillId="2" borderId="1" xfId="2" applyNumberFormat="1" applyFont="1" applyFill="1" applyBorder="1" applyAlignment="1" applyProtection="1">
      <alignment horizontal="center" vertical="top" shrinkToFit="1"/>
      <protection hidden="1"/>
    </xf>
    <xf numFmtId="0" fontId="4" fillId="0" borderId="3" xfId="4" applyFont="1" applyBorder="1" applyAlignment="1" applyProtection="1">
      <alignment horizontal="center" vertical="center"/>
      <protection hidden="1"/>
    </xf>
    <xf numFmtId="166" fontId="4" fillId="0" borderId="1" xfId="4" applyNumberFormat="1" applyFont="1" applyBorder="1" applyAlignment="1" applyProtection="1">
      <alignment horizontal="center" vertical="center"/>
      <protection hidden="1"/>
    </xf>
    <xf numFmtId="0" fontId="2" fillId="0" borderId="1" xfId="2" applyFont="1" applyBorder="1" applyAlignment="1" applyProtection="1">
      <alignment horizontal="left" vertical="top" wrapText="1"/>
      <protection hidden="1"/>
    </xf>
    <xf numFmtId="0" fontId="2" fillId="0" borderId="1" xfId="2" applyFont="1" applyBorder="1" applyAlignment="1" applyProtection="1">
      <alignment horizontal="center" vertical="top" wrapText="1"/>
      <protection hidden="1"/>
    </xf>
    <xf numFmtId="9" fontId="2" fillId="0" borderId="1" xfId="3" applyFont="1" applyBorder="1" applyAlignment="1" applyProtection="1">
      <alignment horizontal="center" vertical="center"/>
      <protection hidden="1"/>
    </xf>
    <xf numFmtId="3" fontId="2" fillId="2" borderId="1" xfId="2" applyNumberFormat="1" applyFont="1" applyFill="1" applyBorder="1" applyAlignment="1" applyProtection="1">
      <alignment horizontal="center" vertical="top" shrinkToFit="1"/>
      <protection hidden="1"/>
    </xf>
    <xf numFmtId="3" fontId="2" fillId="0" borderId="1" xfId="1" applyNumberFormat="1" applyFont="1" applyBorder="1" applyAlignment="1" applyProtection="1">
      <alignment horizontal="center" vertical="center"/>
      <protection hidden="1"/>
    </xf>
    <xf numFmtId="0" fontId="2" fillId="0" borderId="7" xfId="2" applyFont="1" applyBorder="1" applyAlignment="1" applyProtection="1">
      <alignment horizontal="left" vertical="top" wrapText="1"/>
      <protection hidden="1"/>
    </xf>
    <xf numFmtId="0" fontId="2" fillId="0" borderId="8" xfId="2" applyFont="1" applyBorder="1" applyAlignment="1" applyProtection="1">
      <alignment horizontal="center" vertical="top" wrapText="1"/>
      <protection hidden="1"/>
    </xf>
    <xf numFmtId="9" fontId="2" fillId="0" borderId="7" xfId="3" applyFont="1" applyBorder="1" applyAlignment="1" applyProtection="1">
      <alignment horizontal="center" vertical="center"/>
      <protection hidden="1"/>
    </xf>
    <xf numFmtId="3" fontId="2" fillId="2" borderId="7" xfId="2" applyNumberFormat="1" applyFont="1" applyFill="1" applyBorder="1" applyAlignment="1" applyProtection="1">
      <alignment horizontal="center" vertical="top" shrinkToFit="1"/>
      <protection hidden="1"/>
    </xf>
    <xf numFmtId="3" fontId="2" fillId="0" borderId="7" xfId="1" applyNumberFormat="1" applyFont="1" applyBorder="1" applyAlignment="1" applyProtection="1">
      <alignment horizontal="center" vertical="center"/>
      <protection hidden="1"/>
    </xf>
    <xf numFmtId="0" fontId="2" fillId="0" borderId="16" xfId="2" applyFont="1" applyBorder="1" applyAlignment="1" applyProtection="1">
      <alignment vertical="top" wrapText="1"/>
      <protection hidden="1"/>
    </xf>
    <xf numFmtId="0" fontId="2" fillId="0" borderId="9" xfId="2" applyFont="1" applyBorder="1" applyAlignment="1" applyProtection="1">
      <alignment horizontal="center" vertical="top" wrapText="1"/>
      <protection hidden="1"/>
    </xf>
    <xf numFmtId="9" fontId="6" fillId="0" borderId="10" xfId="3" applyFont="1" applyBorder="1" applyAlignment="1" applyProtection="1">
      <alignment horizontal="center" vertical="center"/>
      <protection hidden="1"/>
    </xf>
    <xf numFmtId="3" fontId="2" fillId="2" borderId="10" xfId="2" applyNumberFormat="1" applyFont="1" applyFill="1" applyBorder="1" applyAlignment="1" applyProtection="1">
      <alignment horizontal="center" vertical="top" shrinkToFit="1"/>
      <protection hidden="1"/>
    </xf>
    <xf numFmtId="3" fontId="2" fillId="0" borderId="10" xfId="1" applyNumberFormat="1" applyFont="1" applyBorder="1" applyAlignment="1" applyProtection="1">
      <alignment horizontal="center" vertical="center"/>
      <protection hidden="1"/>
    </xf>
    <xf numFmtId="3" fontId="2" fillId="0" borderId="11" xfId="1" applyNumberFormat="1" applyFont="1" applyBorder="1" applyAlignment="1" applyProtection="1">
      <alignment horizontal="center" vertical="center"/>
      <protection hidden="1"/>
    </xf>
    <xf numFmtId="0" fontId="2" fillId="0" borderId="17" xfId="2" applyFont="1" applyBorder="1" applyAlignment="1" applyProtection="1">
      <alignment vertical="top" wrapText="1"/>
      <protection hidden="1"/>
    </xf>
    <xf numFmtId="0" fontId="2" fillId="0" borderId="3" xfId="2" applyFont="1" applyBorder="1" applyAlignment="1" applyProtection="1">
      <alignment horizontal="center" vertical="top" wrapText="1"/>
      <protection hidden="1"/>
    </xf>
    <xf numFmtId="9" fontId="6" fillId="0" borderId="1" xfId="3" applyFont="1" applyBorder="1" applyAlignment="1" applyProtection="1">
      <alignment horizontal="center" vertical="center"/>
      <protection hidden="1"/>
    </xf>
    <xf numFmtId="3" fontId="2" fillId="0" borderId="12" xfId="1" applyNumberFormat="1" applyFont="1" applyBorder="1" applyAlignment="1" applyProtection="1">
      <alignment horizontal="center" vertical="center"/>
      <protection hidden="1"/>
    </xf>
    <xf numFmtId="0" fontId="2" fillId="0" borderId="18" xfId="2" applyFont="1" applyBorder="1" applyAlignment="1" applyProtection="1">
      <alignment vertical="top" wrapText="1"/>
      <protection hidden="1"/>
    </xf>
    <xf numFmtId="0" fontId="2" fillId="0" borderId="13" xfId="2" applyFont="1" applyBorder="1" applyAlignment="1" applyProtection="1">
      <alignment horizontal="center" vertical="top" wrapText="1"/>
      <protection hidden="1"/>
    </xf>
    <xf numFmtId="9" fontId="6" fillId="0" borderId="14" xfId="3" applyFont="1" applyBorder="1" applyAlignment="1" applyProtection="1">
      <alignment horizontal="center" vertical="center"/>
      <protection hidden="1"/>
    </xf>
    <xf numFmtId="3" fontId="2" fillId="2" borderId="13" xfId="2" applyNumberFormat="1" applyFont="1" applyFill="1" applyBorder="1" applyAlignment="1" applyProtection="1">
      <alignment horizontal="center" vertical="top" shrinkToFit="1"/>
      <protection hidden="1"/>
    </xf>
    <xf numFmtId="3" fontId="2" fillId="3" borderId="13" xfId="1" applyNumberFormat="1" applyFont="1" applyFill="1" applyBorder="1" applyAlignment="1" applyProtection="1">
      <alignment horizontal="center" vertical="center"/>
      <protection hidden="1"/>
    </xf>
    <xf numFmtId="3" fontId="2" fillId="3" borderId="15" xfId="1" applyNumberFormat="1" applyFont="1" applyFill="1" applyBorder="1" applyAlignment="1" applyProtection="1">
      <alignment horizontal="center" vertical="center"/>
      <protection hidden="1"/>
    </xf>
    <xf numFmtId="9" fontId="2" fillId="0" borderId="5" xfId="3" applyFont="1" applyBorder="1" applyAlignment="1" applyProtection="1">
      <alignment horizontal="left" vertical="center"/>
      <protection hidden="1"/>
    </xf>
    <xf numFmtId="0" fontId="2" fillId="0" borderId="5" xfId="1" applyFont="1" applyBorder="1" applyAlignment="1" applyProtection="1">
      <alignment horizontal="center" vertical="center" wrapText="1"/>
      <protection hidden="1"/>
    </xf>
    <xf numFmtId="9" fontId="2" fillId="0" borderId="1" xfId="3" applyFont="1" applyBorder="1" applyAlignment="1" applyProtection="1">
      <alignment horizontal="left" vertical="top" wrapText="1"/>
      <protection hidden="1"/>
    </xf>
    <xf numFmtId="9" fontId="2" fillId="0" borderId="1" xfId="3" applyFont="1" applyBorder="1" applyAlignment="1" applyProtection="1">
      <alignment horizontal="center" vertical="top"/>
      <protection hidden="1"/>
    </xf>
    <xf numFmtId="164" fontId="2" fillId="2" borderId="1" xfId="2" applyNumberFormat="1" applyFont="1" applyFill="1" applyBorder="1" applyAlignment="1" applyProtection="1">
      <alignment horizontal="center" vertical="top" shrinkToFit="1"/>
      <protection hidden="1"/>
    </xf>
    <xf numFmtId="165" fontId="2" fillId="3" borderId="1" xfId="1" applyNumberFormat="1" applyFont="1" applyFill="1" applyBorder="1" applyAlignment="1" applyProtection="1">
      <alignment horizontal="center" vertical="center"/>
      <protection hidden="1"/>
    </xf>
    <xf numFmtId="2" fontId="2" fillId="2" borderId="1" xfId="2" applyNumberFormat="1" applyFont="1" applyFill="1" applyBorder="1" applyAlignment="1" applyProtection="1">
      <alignment horizontal="center" vertical="top" shrinkToFit="1"/>
      <protection hidden="1"/>
    </xf>
    <xf numFmtId="2" fontId="2" fillId="3" borderId="1" xfId="1" applyNumberFormat="1" applyFont="1" applyFill="1" applyBorder="1" applyAlignment="1" applyProtection="1">
      <alignment horizontal="center" vertical="center"/>
      <protection hidden="1"/>
    </xf>
    <xf numFmtId="9" fontId="2" fillId="0" borderId="1" xfId="3" applyFont="1" applyBorder="1" applyAlignment="1" applyProtection="1">
      <alignment horizontal="left" vertical="top" wrapText="1"/>
      <protection hidden="1"/>
    </xf>
    <xf numFmtId="9" fontId="2" fillId="0" borderId="1" xfId="3" applyFont="1" applyBorder="1" applyAlignment="1" applyProtection="1">
      <alignment horizontal="center" vertical="top"/>
      <protection hidden="1"/>
    </xf>
    <xf numFmtId="1" fontId="2" fillId="2" borderId="1" xfId="2" applyNumberFormat="1" applyFont="1" applyFill="1" applyBorder="1" applyAlignment="1" applyProtection="1">
      <alignment horizontal="center" vertical="top" shrinkToFit="1"/>
      <protection hidden="1"/>
    </xf>
    <xf numFmtId="3" fontId="2" fillId="3" borderId="1" xfId="1" applyNumberFormat="1" applyFont="1" applyFill="1" applyBorder="1" applyAlignment="1" applyProtection="1">
      <alignment horizontal="center" vertical="center"/>
      <protection hidden="1"/>
    </xf>
    <xf numFmtId="164" fontId="2" fillId="0" borderId="1" xfId="1" applyNumberFormat="1" applyFont="1" applyBorder="1" applyAlignment="1" applyProtection="1">
      <alignment horizontal="center" vertical="center"/>
      <protection hidden="1"/>
    </xf>
    <xf numFmtId="0" fontId="2" fillId="0" borderId="1" xfId="1" applyFont="1" applyBorder="1" applyAlignment="1" applyProtection="1">
      <alignment horizontal="left" vertical="center"/>
      <protection hidden="1"/>
    </xf>
    <xf numFmtId="0" fontId="2" fillId="0" borderId="1" xfId="1" applyFont="1" applyBorder="1" applyAlignment="1" applyProtection="1">
      <alignment horizontal="center" vertical="center"/>
      <protection hidden="1"/>
    </xf>
    <xf numFmtId="0" fontId="2" fillId="0" borderId="1" xfId="1" applyFont="1" applyBorder="1" applyAlignment="1" applyProtection="1">
      <alignment horizontal="center" vertical="top" wrapText="1"/>
      <protection hidden="1"/>
    </xf>
    <xf numFmtId="0" fontId="2" fillId="0" borderId="1" xfId="1" applyFont="1" applyBorder="1" applyAlignment="1" applyProtection="1">
      <alignment horizontal="left" vertical="center"/>
      <protection hidden="1"/>
    </xf>
    <xf numFmtId="0" fontId="2" fillId="0" borderId="3" xfId="1" applyFont="1" applyBorder="1" applyAlignment="1" applyProtection="1">
      <alignment horizontal="center" vertical="top" wrapText="1"/>
      <protection hidden="1"/>
    </xf>
    <xf numFmtId="0" fontId="2" fillId="0" borderId="4" xfId="1" applyFont="1" applyBorder="1" applyAlignment="1" applyProtection="1">
      <alignment horizontal="center" vertical="top" wrapText="1"/>
      <protection hidden="1"/>
    </xf>
    <xf numFmtId="0" fontId="2" fillId="0" borderId="2" xfId="1" applyFont="1" applyBorder="1" applyAlignment="1" applyProtection="1">
      <alignment horizontal="center" vertical="top" wrapText="1"/>
      <protection hidden="1"/>
    </xf>
    <xf numFmtId="9" fontId="2" fillId="0" borderId="3" xfId="3" applyFont="1" applyBorder="1" applyAlignment="1" applyProtection="1">
      <alignment horizontal="left" vertical="center"/>
      <protection hidden="1"/>
    </xf>
    <xf numFmtId="9" fontId="2" fillId="0" borderId="2" xfId="3" applyFont="1" applyBorder="1" applyAlignment="1" applyProtection="1">
      <alignment horizontal="left" vertical="center"/>
      <protection hidden="1"/>
    </xf>
    <xf numFmtId="9" fontId="2" fillId="0" borderId="1" xfId="3" applyFont="1" applyBorder="1" applyAlignment="1" applyProtection="1">
      <alignment horizontal="left" vertical="center"/>
      <protection hidden="1"/>
    </xf>
    <xf numFmtId="0" fontId="4" fillId="0" borderId="1" xfId="1" applyFont="1" applyBorder="1" applyAlignment="1" applyProtection="1">
      <alignment horizontal="left" vertical="top" wrapText="1"/>
      <protection hidden="1"/>
    </xf>
    <xf numFmtId="0" fontId="2" fillId="0" borderId="1" xfId="1" applyFont="1" applyBorder="1" applyAlignment="1" applyProtection="1">
      <alignment horizontal="center" vertical="top"/>
      <protection hidden="1"/>
    </xf>
    <xf numFmtId="0" fontId="2" fillId="2" borderId="1" xfId="2" applyFont="1" applyFill="1" applyBorder="1" applyAlignment="1" applyProtection="1">
      <alignment horizontal="center" vertical="top" shrinkToFit="1"/>
      <protection hidden="1"/>
    </xf>
    <xf numFmtId="0" fontId="2" fillId="0" borderId="1" xfId="1" applyFont="1" applyBorder="1" applyAlignment="1" applyProtection="1">
      <alignment horizontal="center" vertical="top" wrapText="1"/>
      <protection hidden="1"/>
    </xf>
  </cellXfs>
  <cellStyles count="6">
    <cellStyle name="Normal" xfId="0" builtinId="0"/>
    <cellStyle name="Normal 2 3" xfId="1" xr:uid="{2AC9C09D-1986-46FB-A4DE-D952464D8415}"/>
    <cellStyle name="Normal 3" xfId="2" xr:uid="{F92F39B7-19F2-4B6D-A9E8-F01EEF4E0048}"/>
    <cellStyle name="Normal_EN442" xfId="4" xr:uid="{94B7A044-9839-44E1-A2C3-6FDCA80853F4}"/>
    <cellStyle name="Percent 3" xfId="3" xr:uid="{1C670C5D-FBB6-482D-98D2-2C6BB0F8C916}"/>
    <cellStyle name="Percent 4" xfId="5" xr:uid="{535A6C39-3026-4129-9AA6-C009AF61F39E}"/>
  </cellStyles>
  <dxfs count="1">
    <dxf>
      <font>
        <b/>
        <i val="0"/>
        <strike val="0"/>
        <color theme="0"/>
      </font>
      <fill>
        <patternFill>
          <bgColor rgb="FFFF696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76013</xdr:colOff>
      <xdr:row>18</xdr:row>
      <xdr:rowOff>164050</xdr:rowOff>
    </xdr:from>
    <xdr:ext cx="1076646" cy="424841"/>
    <xdr:pic>
      <xdr:nvPicPr>
        <xdr:cNvPr id="2" name="Picture 1" descr="G:\Desktop\EN 16430.jpg">
          <a:extLst>
            <a:ext uri="{FF2B5EF4-FFF2-40B4-BE49-F238E27FC236}">
              <a16:creationId xmlns:a16="http://schemas.microsoft.com/office/drawing/2014/main" id="{849A0070-ACF9-4021-9159-6C53FC9553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988" y="4383625"/>
          <a:ext cx="1076646" cy="424841"/>
        </a:xfrm>
        <a:prstGeom prst="rect">
          <a:avLst/>
        </a:prstGeom>
        <a:noFill/>
        <a:ln>
          <a:noFill/>
        </a:ln>
      </xdr:spPr>
    </xdr:pic>
    <xdr:clientData/>
  </xdr:oneCellAnchor>
  <xdr:oneCellAnchor>
    <xdr:from>
      <xdr:col>1</xdr:col>
      <xdr:colOff>10473</xdr:colOff>
      <xdr:row>3</xdr:row>
      <xdr:rowOff>188290</xdr:rowOff>
    </xdr:from>
    <xdr:ext cx="2520000" cy="1389777"/>
    <xdr:pic>
      <xdr:nvPicPr>
        <xdr:cNvPr id="3" name="Picture 2">
          <a:extLst>
            <a:ext uri="{FF2B5EF4-FFF2-40B4-BE49-F238E27FC236}">
              <a16:creationId xmlns:a16="http://schemas.microsoft.com/office/drawing/2014/main" id="{B51D0601-668D-4B8A-9A35-8F0484FBD30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836" t="7352" r="4991" b="11909"/>
        <a:stretch/>
      </xdr:blipFill>
      <xdr:spPr bwMode="auto">
        <a:xfrm>
          <a:off x="696273" y="668350"/>
          <a:ext cx="2520000" cy="138977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8964</xdr:colOff>
      <xdr:row>1</xdr:row>
      <xdr:rowOff>43264</xdr:rowOff>
    </xdr:from>
    <xdr:ext cx="2556010" cy="347304"/>
    <xdr:pic>
      <xdr:nvPicPr>
        <xdr:cNvPr id="4" name="Picture 3">
          <a:extLst>
            <a:ext uri="{FF2B5EF4-FFF2-40B4-BE49-F238E27FC236}">
              <a16:creationId xmlns:a16="http://schemas.microsoft.com/office/drawing/2014/main" id="{C10AF4A6-E16A-4676-990D-28C41B5BAEB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66364" y="210904"/>
          <a:ext cx="2556010" cy="34730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A3BC8-3556-471D-A973-72E2B8402C2B}">
  <sheetPr>
    <pageSetUpPr fitToPage="1"/>
  </sheetPr>
  <dimension ref="A1:AT100"/>
  <sheetViews>
    <sheetView showGridLines="0" showZeros="0" tabSelected="1" zoomScale="90" zoomScaleNormal="90" zoomScaleSheetLayoutView="85" workbookViewId="0">
      <selection activeCell="E27" sqref="E27"/>
    </sheetView>
  </sheetViews>
  <sheetFormatPr defaultColWidth="8.1796875" defaultRowHeight="17.399999999999999" x14ac:dyDescent="0.4"/>
  <cols>
    <col min="1" max="1" width="6.54296875" style="1" customWidth="1"/>
    <col min="2" max="2" width="24.1796875" style="1" bestFit="1" customWidth="1"/>
    <col min="3" max="3" width="5.90625" style="1" bestFit="1" customWidth="1"/>
    <col min="4" max="4" width="6.1796875" style="1" bestFit="1" customWidth="1"/>
    <col min="5" max="5" width="10.1796875" style="1" customWidth="1"/>
    <col min="6" max="6" width="12.08984375" style="1" customWidth="1"/>
    <col min="7" max="7" width="11.08984375" style="1" customWidth="1"/>
    <col min="8" max="8" width="12.1796875" style="1" customWidth="1"/>
    <col min="9" max="9" width="12" style="1" customWidth="1"/>
    <col min="10" max="10" width="12.36328125" style="1" customWidth="1"/>
    <col min="11" max="11" width="6.08984375" style="1" customWidth="1"/>
    <col min="12" max="12" width="6.1796875" style="1" bestFit="1" customWidth="1"/>
    <col min="13" max="18" width="6.08984375" style="1" customWidth="1"/>
    <col min="19" max="19" width="4.81640625" style="1" bestFit="1" customWidth="1"/>
    <col min="20" max="20" width="7.81640625" style="1" customWidth="1"/>
    <col min="21" max="29" width="8.1796875" style="1" customWidth="1"/>
    <col min="30" max="31" width="8.1796875" style="1"/>
    <col min="32" max="32" width="0" style="1" hidden="1" customWidth="1"/>
    <col min="33" max="16384" width="8.1796875" style="1"/>
  </cols>
  <sheetData>
    <row r="1" spans="1:46" x14ac:dyDescent="0.4">
      <c r="A1" s="6"/>
      <c r="B1" s="18"/>
      <c r="C1" s="18"/>
      <c r="D1" s="19"/>
      <c r="E1" s="20"/>
      <c r="F1" s="20"/>
      <c r="G1" s="21"/>
      <c r="H1" s="21"/>
      <c r="I1" s="21"/>
      <c r="AG1" s="8"/>
      <c r="AH1" s="8"/>
      <c r="AI1" s="8"/>
      <c r="AL1" s="9"/>
    </row>
    <row r="2" spans="1:46" ht="17.399999999999999" customHeight="1" x14ac:dyDescent="0.4">
      <c r="A2" s="6"/>
      <c r="B2" s="18"/>
      <c r="C2" s="21"/>
      <c r="D2" s="21"/>
      <c r="E2" s="21"/>
      <c r="F2" s="21"/>
      <c r="G2" s="21"/>
      <c r="H2" s="21"/>
      <c r="I2" s="22" t="s">
        <v>53</v>
      </c>
      <c r="J2" s="5">
        <v>75</v>
      </c>
      <c r="AG2" s="8"/>
      <c r="AH2" s="8"/>
      <c r="AI2" s="8"/>
      <c r="AL2" s="9"/>
    </row>
    <row r="3" spans="1:46" x14ac:dyDescent="0.4">
      <c r="B3" s="21"/>
      <c r="C3" s="21"/>
      <c r="D3" s="21"/>
      <c r="E3" s="21"/>
      <c r="F3" s="21"/>
      <c r="G3" s="21"/>
      <c r="H3" s="21"/>
      <c r="I3" s="22" t="s">
        <v>54</v>
      </c>
      <c r="J3" s="5">
        <v>65</v>
      </c>
      <c r="AG3" s="8"/>
      <c r="AH3" s="8"/>
      <c r="AI3" s="8"/>
      <c r="AL3" s="9"/>
      <c r="AT3" s="10"/>
    </row>
    <row r="4" spans="1:46" x14ac:dyDescent="0.4">
      <c r="B4" s="21"/>
      <c r="C4" s="21"/>
      <c r="D4" s="21"/>
      <c r="E4" s="21"/>
      <c r="F4" s="21"/>
      <c r="G4" s="21"/>
      <c r="H4" s="23"/>
      <c r="I4" s="22" t="s">
        <v>55</v>
      </c>
      <c r="J4" s="5">
        <v>20</v>
      </c>
      <c r="AG4" s="8"/>
      <c r="AH4" s="8"/>
      <c r="AI4" s="8"/>
      <c r="AL4" s="9"/>
    </row>
    <row r="5" spans="1:46" x14ac:dyDescent="0.4">
      <c r="B5" s="21"/>
      <c r="C5" s="21"/>
      <c r="D5" s="23"/>
      <c r="E5" s="23"/>
      <c r="F5" s="23"/>
      <c r="G5" s="23"/>
      <c r="H5" s="23"/>
      <c r="I5" s="22" t="s">
        <v>34</v>
      </c>
      <c r="J5" s="5">
        <f>(J2+J3)/2-J4</f>
        <v>50</v>
      </c>
      <c r="AG5" s="12"/>
      <c r="AH5" s="8"/>
      <c r="AI5" s="8"/>
    </row>
    <row r="6" spans="1:46" ht="26.4" x14ac:dyDescent="0.4">
      <c r="A6" s="10"/>
      <c r="B6" s="24"/>
      <c r="C6" s="25" t="s">
        <v>36</v>
      </c>
      <c r="D6" s="25"/>
      <c r="E6" s="25"/>
      <c r="F6" s="25"/>
      <c r="G6" s="25"/>
      <c r="H6" s="23"/>
      <c r="I6" s="26"/>
      <c r="J6" s="4"/>
      <c r="AG6" s="12"/>
      <c r="AI6" s="8"/>
      <c r="AL6" s="9"/>
    </row>
    <row r="7" spans="1:46" ht="17.399999999999999" customHeight="1" x14ac:dyDescent="0.4">
      <c r="A7" s="10"/>
      <c r="B7" s="24"/>
      <c r="C7" s="27" t="s">
        <v>33</v>
      </c>
      <c r="D7" s="27"/>
      <c r="E7" s="27"/>
      <c r="F7" s="27"/>
      <c r="G7" s="27"/>
      <c r="H7" s="23"/>
      <c r="I7" s="22" t="s">
        <v>32</v>
      </c>
      <c r="J7" s="3">
        <v>1500</v>
      </c>
      <c r="AG7" s="12"/>
      <c r="AI7" s="8"/>
    </row>
    <row r="8" spans="1:46" x14ac:dyDescent="0.4">
      <c r="B8" s="21"/>
      <c r="C8" s="21"/>
      <c r="D8" s="21"/>
      <c r="E8" s="21"/>
      <c r="F8" s="21"/>
      <c r="G8" s="21"/>
      <c r="H8" s="28"/>
      <c r="I8" s="22" t="s">
        <v>56</v>
      </c>
      <c r="J8" s="2">
        <v>0.2</v>
      </c>
      <c r="K8" s="11"/>
      <c r="L8" s="11"/>
      <c r="M8" s="11"/>
      <c r="N8" s="11"/>
      <c r="O8" s="11"/>
      <c r="P8" s="11"/>
      <c r="Q8" s="11"/>
      <c r="R8" s="11"/>
      <c r="S8" s="11"/>
      <c r="T8" s="11"/>
      <c r="U8" s="11"/>
      <c r="V8" s="11"/>
      <c r="W8" s="11"/>
      <c r="X8" s="11"/>
      <c r="Y8" s="11"/>
      <c r="Z8" s="11"/>
      <c r="AA8" s="11"/>
      <c r="AB8" s="11"/>
      <c r="AC8" s="11"/>
      <c r="AD8" s="11"/>
      <c r="AE8" s="11"/>
      <c r="AF8" s="1">
        <f>J7*(1+J8)</f>
        <v>1800</v>
      </c>
      <c r="AG8" s="12"/>
      <c r="AI8" s="8"/>
    </row>
    <row r="9" spans="1:46" x14ac:dyDescent="0.4">
      <c r="B9" s="21"/>
      <c r="C9" s="21"/>
      <c r="D9" s="21"/>
      <c r="E9" s="21"/>
      <c r="F9" s="21"/>
      <c r="G9" s="21"/>
      <c r="H9" s="21"/>
      <c r="I9" s="22" t="s">
        <v>57</v>
      </c>
      <c r="J9" s="2"/>
      <c r="AF9" s="1">
        <f>J7*(1-J9)</f>
        <v>1500</v>
      </c>
      <c r="AI9" s="8"/>
      <c r="AL9" s="9"/>
    </row>
    <row r="10" spans="1:46" s="7" customFormat="1" x14ac:dyDescent="0.4">
      <c r="D10" s="13"/>
      <c r="E10" s="14"/>
      <c r="F10" s="14"/>
      <c r="AE10" s="1"/>
      <c r="AF10" s="1"/>
      <c r="AG10" s="1"/>
      <c r="AH10" s="1"/>
      <c r="AI10" s="1"/>
      <c r="AJ10" s="1"/>
      <c r="AK10" s="1"/>
    </row>
    <row r="11" spans="1:46" x14ac:dyDescent="0.4">
      <c r="B11" s="29" t="s">
        <v>31</v>
      </c>
      <c r="C11" s="29"/>
      <c r="D11" s="29"/>
      <c r="E11" s="30" t="s">
        <v>35</v>
      </c>
      <c r="F11" s="31" t="s">
        <v>58</v>
      </c>
      <c r="G11" s="30" t="s">
        <v>59</v>
      </c>
      <c r="H11" s="32" t="s">
        <v>60</v>
      </c>
      <c r="I11" s="30" t="s">
        <v>61</v>
      </c>
      <c r="J11" s="32" t="s">
        <v>62</v>
      </c>
    </row>
    <row r="12" spans="1:46" x14ac:dyDescent="0.4">
      <c r="B12" s="33" t="s">
        <v>30</v>
      </c>
      <c r="C12" s="34" t="s">
        <v>29</v>
      </c>
      <c r="D12" s="35">
        <v>1</v>
      </c>
      <c r="E12" s="36">
        <v>165.66300000000001</v>
      </c>
      <c r="F12" s="37">
        <f>$E12*2</f>
        <v>331.32600000000002</v>
      </c>
      <c r="G12" s="36">
        <f>$E12*3</f>
        <v>496.98900000000003</v>
      </c>
      <c r="H12" s="37">
        <f>$E12*4</f>
        <v>662.65200000000004</v>
      </c>
      <c r="I12" s="36">
        <f>$E12*5</f>
        <v>828.31500000000005</v>
      </c>
      <c r="J12" s="37">
        <f>$E12*6</f>
        <v>993.97800000000007</v>
      </c>
    </row>
    <row r="13" spans="1:46" x14ac:dyDescent="0.4">
      <c r="B13" s="33"/>
      <c r="C13" s="34"/>
      <c r="D13" s="35">
        <v>0.8</v>
      </c>
      <c r="E13" s="36">
        <v>132.11099999999999</v>
      </c>
      <c r="F13" s="37">
        <f>$E13*2</f>
        <v>264.22199999999998</v>
      </c>
      <c r="G13" s="36">
        <f>$E13*3</f>
        <v>396.33299999999997</v>
      </c>
      <c r="H13" s="37">
        <f>$E13*4</f>
        <v>528.44399999999996</v>
      </c>
      <c r="I13" s="36">
        <f>$E13*5</f>
        <v>660.55499999999995</v>
      </c>
      <c r="J13" s="37">
        <f>$E13*6</f>
        <v>792.66599999999994</v>
      </c>
    </row>
    <row r="14" spans="1:46" x14ac:dyDescent="0.4">
      <c r="B14" s="33"/>
      <c r="C14" s="34"/>
      <c r="D14" s="35">
        <v>0.6</v>
      </c>
      <c r="E14" s="36">
        <v>93.316500000000005</v>
      </c>
      <c r="F14" s="37">
        <f>$E14*2</f>
        <v>186.63300000000001</v>
      </c>
      <c r="G14" s="36">
        <f>$E14*3</f>
        <v>279.9495</v>
      </c>
      <c r="H14" s="37">
        <f>$E14*4</f>
        <v>373.26600000000002</v>
      </c>
      <c r="I14" s="36">
        <f>$E14*5</f>
        <v>466.58250000000004</v>
      </c>
      <c r="J14" s="37">
        <f>$E14*6</f>
        <v>559.899</v>
      </c>
    </row>
    <row r="15" spans="1:46" x14ac:dyDescent="0.4">
      <c r="B15" s="33"/>
      <c r="C15" s="34"/>
      <c r="D15" s="35">
        <v>0.4</v>
      </c>
      <c r="E15" s="36">
        <v>57.667499999999997</v>
      </c>
      <c r="F15" s="37">
        <f>$E15*2</f>
        <v>115.33499999999999</v>
      </c>
      <c r="G15" s="36">
        <f>$E15*3</f>
        <v>173.0025</v>
      </c>
      <c r="H15" s="37">
        <f>$E15*4</f>
        <v>230.67</v>
      </c>
      <c r="I15" s="36">
        <f>$E15*5</f>
        <v>288.33749999999998</v>
      </c>
      <c r="J15" s="37">
        <f>$E15*6</f>
        <v>346.005</v>
      </c>
    </row>
    <row r="16" spans="1:46" ht="18" thickBot="1" x14ac:dyDescent="0.45">
      <c r="B16" s="38"/>
      <c r="C16" s="39"/>
      <c r="D16" s="40">
        <v>0.2</v>
      </c>
      <c r="E16" s="41">
        <v>18.2439</v>
      </c>
      <c r="F16" s="42">
        <f>$E16*2</f>
        <v>36.4878</v>
      </c>
      <c r="G16" s="41">
        <f>$E16*3</f>
        <v>54.731700000000004</v>
      </c>
      <c r="H16" s="42">
        <f>$E16*4</f>
        <v>72.9756</v>
      </c>
      <c r="I16" s="41">
        <f>$E16*5</f>
        <v>91.219499999999996</v>
      </c>
      <c r="J16" s="42">
        <f>$E16*6</f>
        <v>109.46340000000001</v>
      </c>
    </row>
    <row r="17" spans="1:10" x14ac:dyDescent="0.4">
      <c r="A17" s="15"/>
      <c r="B17" s="43" t="s">
        <v>28</v>
      </c>
      <c r="C17" s="44" t="s">
        <v>27</v>
      </c>
      <c r="D17" s="45">
        <v>1</v>
      </c>
      <c r="E17" s="46">
        <f t="shared" ref="E17:I21" si="0">E$100*$J17/$J$100</f>
        <v>1001.154536870518</v>
      </c>
      <c r="F17" s="47">
        <f t="shared" si="0"/>
        <v>2002.3090737410359</v>
      </c>
      <c r="G17" s="46">
        <f t="shared" si="0"/>
        <v>3003.463610611554</v>
      </c>
      <c r="H17" s="47">
        <f t="shared" si="0"/>
        <v>4004.6181474820719</v>
      </c>
      <c r="I17" s="46">
        <f t="shared" si="0"/>
        <v>5005.7726843525897</v>
      </c>
      <c r="J17" s="48">
        <f>7.6725*$J$5^0.9856*($D17*10)^0.8185*2.516</f>
        <v>6006.9272212231081</v>
      </c>
    </row>
    <row r="18" spans="1:10" x14ac:dyDescent="0.4">
      <c r="B18" s="49" t="str">
        <f>J2 &amp; "/" &amp; J3 &amp; "/" &amp; J4 &amp; "C"</f>
        <v>75/65/20C</v>
      </c>
      <c r="C18" s="50"/>
      <c r="D18" s="51">
        <v>0.8</v>
      </c>
      <c r="E18" s="36">
        <f t="shared" si="0"/>
        <v>834.02731459619747</v>
      </c>
      <c r="F18" s="37">
        <f t="shared" si="0"/>
        <v>1668.0546291923949</v>
      </c>
      <c r="G18" s="36">
        <f t="shared" si="0"/>
        <v>2502.0819437885925</v>
      </c>
      <c r="H18" s="37">
        <f t="shared" si="0"/>
        <v>3336.1092583847899</v>
      </c>
      <c r="I18" s="36">
        <f t="shared" si="0"/>
        <v>4170.1365729809877</v>
      </c>
      <c r="J18" s="52">
        <f>7.6725*$J$5^0.9856*($D18*10)^0.8185*2.516</f>
        <v>5004.1638875771851</v>
      </c>
    </row>
    <row r="19" spans="1:10" x14ac:dyDescent="0.4">
      <c r="B19" s="49"/>
      <c r="C19" s="50"/>
      <c r="D19" s="51">
        <v>0.6</v>
      </c>
      <c r="E19" s="36">
        <f t="shared" si="0"/>
        <v>659.04932294283628</v>
      </c>
      <c r="F19" s="37">
        <f t="shared" si="0"/>
        <v>1318.0986458856726</v>
      </c>
      <c r="G19" s="36">
        <f t="shared" si="0"/>
        <v>1977.1479688285087</v>
      </c>
      <c r="H19" s="37">
        <f t="shared" si="0"/>
        <v>2636.1972917713451</v>
      </c>
      <c r="I19" s="36">
        <f t="shared" si="0"/>
        <v>3295.2466147141809</v>
      </c>
      <c r="J19" s="52">
        <f>7.6725*$J$5^0.9856*($D19*10)^0.8185*2.516</f>
        <v>3954.2959376570175</v>
      </c>
    </row>
    <row r="20" spans="1:10" x14ac:dyDescent="0.4">
      <c r="B20" s="49"/>
      <c r="C20" s="50"/>
      <c r="D20" s="51">
        <v>0.4</v>
      </c>
      <c r="E20" s="36">
        <f t="shared" si="0"/>
        <v>472.91950100042391</v>
      </c>
      <c r="F20" s="37">
        <f t="shared" si="0"/>
        <v>945.83900200084781</v>
      </c>
      <c r="G20" s="36">
        <f t="shared" si="0"/>
        <v>1418.7585030012717</v>
      </c>
      <c r="H20" s="37">
        <f t="shared" si="0"/>
        <v>1891.6780040016956</v>
      </c>
      <c r="I20" s="36">
        <f t="shared" si="0"/>
        <v>2364.5975050021193</v>
      </c>
      <c r="J20" s="52">
        <f>7.6725*$J$5^0.9856*($D20*10)^0.8185*2.516</f>
        <v>2837.5170060025434</v>
      </c>
    </row>
    <row r="21" spans="1:10" ht="18" thickBot="1" x14ac:dyDescent="0.45">
      <c r="B21" s="53"/>
      <c r="C21" s="54"/>
      <c r="D21" s="55">
        <v>0.2</v>
      </c>
      <c r="E21" s="56">
        <f t="shared" si="0"/>
        <v>268.16010760363844</v>
      </c>
      <c r="F21" s="57">
        <f t="shared" si="0"/>
        <v>536.32021520727687</v>
      </c>
      <c r="G21" s="56">
        <f t="shared" si="0"/>
        <v>804.48032281091537</v>
      </c>
      <c r="H21" s="57">
        <f t="shared" si="0"/>
        <v>1072.6404304145537</v>
      </c>
      <c r="I21" s="56">
        <f t="shared" si="0"/>
        <v>1340.8005380181924</v>
      </c>
      <c r="J21" s="58">
        <f>7.6725*$J$5^0.9856*($D21*10)^0.8185*2.516</f>
        <v>1608.9606456218307</v>
      </c>
    </row>
    <row r="22" spans="1:10" x14ac:dyDescent="0.4">
      <c r="A22" s="16"/>
      <c r="B22" s="59" t="s">
        <v>26</v>
      </c>
      <c r="C22" s="59"/>
      <c r="D22" s="59"/>
      <c r="E22" s="60" t="s">
        <v>25</v>
      </c>
      <c r="F22" s="60"/>
      <c r="G22" s="60"/>
      <c r="H22" s="60"/>
      <c r="I22" s="60"/>
      <c r="J22" s="60"/>
    </row>
    <row r="23" spans="1:10" x14ac:dyDescent="0.4">
      <c r="A23" s="16"/>
      <c r="B23" s="61" t="s">
        <v>24</v>
      </c>
      <c r="C23" s="62" t="s">
        <v>22</v>
      </c>
      <c r="D23" s="35"/>
      <c r="E23" s="63">
        <v>17.091691000000001</v>
      </c>
      <c r="F23" s="64">
        <v>22.124826999999996</v>
      </c>
      <c r="G23" s="63">
        <v>27.157962999999999</v>
      </c>
      <c r="H23" s="64">
        <v>32.191098999999994</v>
      </c>
      <c r="I23" s="63">
        <v>37.224235</v>
      </c>
      <c r="J23" s="64">
        <v>42.257370999999999</v>
      </c>
    </row>
    <row r="24" spans="1:10" x14ac:dyDescent="0.4">
      <c r="A24" s="16"/>
      <c r="B24" s="61" t="s">
        <v>23</v>
      </c>
      <c r="C24" s="62" t="s">
        <v>43</v>
      </c>
      <c r="D24" s="35"/>
      <c r="E24" s="65">
        <v>7.4311700000000008E-2</v>
      </c>
      <c r="F24" s="66">
        <v>9.6194899999999986E-2</v>
      </c>
      <c r="G24" s="65">
        <v>0.11807809999999999</v>
      </c>
      <c r="H24" s="66">
        <v>0.13996129999999998</v>
      </c>
      <c r="I24" s="65">
        <v>0.1618445</v>
      </c>
      <c r="J24" s="66">
        <v>0.18372769999999999</v>
      </c>
    </row>
    <row r="25" spans="1:10" x14ac:dyDescent="0.4">
      <c r="A25" s="16"/>
      <c r="B25" s="67" t="s">
        <v>21</v>
      </c>
      <c r="C25" s="68" t="s">
        <v>20</v>
      </c>
      <c r="D25" s="35">
        <v>1</v>
      </c>
      <c r="E25" s="69">
        <v>30</v>
      </c>
      <c r="F25" s="37">
        <v>31</v>
      </c>
      <c r="G25" s="69">
        <v>32</v>
      </c>
      <c r="H25" s="37">
        <v>34</v>
      </c>
      <c r="I25" s="69">
        <v>36</v>
      </c>
      <c r="J25" s="37">
        <v>37</v>
      </c>
    </row>
    <row r="26" spans="1:10" x14ac:dyDescent="0.4">
      <c r="A26" s="16"/>
      <c r="B26" s="67"/>
      <c r="C26" s="68"/>
      <c r="D26" s="35">
        <v>0.8</v>
      </c>
      <c r="E26" s="69">
        <v>24</v>
      </c>
      <c r="F26" s="37">
        <v>25.5</v>
      </c>
      <c r="G26" s="69">
        <v>26.5</v>
      </c>
      <c r="H26" s="37">
        <v>27.5</v>
      </c>
      <c r="I26" s="69">
        <v>29.5</v>
      </c>
      <c r="J26" s="37">
        <v>30.5</v>
      </c>
    </row>
    <row r="27" spans="1:10" x14ac:dyDescent="0.4">
      <c r="A27" s="16"/>
      <c r="B27" s="67"/>
      <c r="C27" s="68"/>
      <c r="D27" s="35">
        <v>0.6</v>
      </c>
      <c r="E27" s="69">
        <v>19</v>
      </c>
      <c r="F27" s="37">
        <v>20</v>
      </c>
      <c r="G27" s="69">
        <v>21</v>
      </c>
      <c r="H27" s="37">
        <v>21</v>
      </c>
      <c r="I27" s="69">
        <v>23</v>
      </c>
      <c r="J27" s="37">
        <v>24</v>
      </c>
    </row>
    <row r="28" spans="1:10" x14ac:dyDescent="0.4">
      <c r="A28" s="16"/>
      <c r="B28" s="67"/>
      <c r="C28" s="68"/>
      <c r="D28" s="35">
        <v>0.4</v>
      </c>
      <c r="E28" s="69">
        <v>17</v>
      </c>
      <c r="F28" s="37">
        <v>18</v>
      </c>
      <c r="G28" s="69">
        <v>19</v>
      </c>
      <c r="H28" s="37">
        <v>19</v>
      </c>
      <c r="I28" s="69">
        <v>20</v>
      </c>
      <c r="J28" s="37">
        <v>21</v>
      </c>
    </row>
    <row r="29" spans="1:10" x14ac:dyDescent="0.4">
      <c r="A29" s="16"/>
      <c r="B29" s="67"/>
      <c r="C29" s="68"/>
      <c r="D29" s="35">
        <v>0.2</v>
      </c>
      <c r="E29" s="69" t="s">
        <v>19</v>
      </c>
      <c r="F29" s="70" t="s">
        <v>19</v>
      </c>
      <c r="G29" s="69" t="s">
        <v>19</v>
      </c>
      <c r="H29" s="70" t="s">
        <v>19</v>
      </c>
      <c r="I29" s="69">
        <v>18</v>
      </c>
      <c r="J29" s="70">
        <v>19</v>
      </c>
    </row>
    <row r="30" spans="1:10" x14ac:dyDescent="0.4">
      <c r="A30" s="16"/>
      <c r="B30" s="61" t="s">
        <v>18</v>
      </c>
      <c r="C30" s="62" t="s">
        <v>17</v>
      </c>
      <c r="D30" s="35"/>
      <c r="E30" s="69">
        <f t="shared" ref="E30:J30" si="1">E17/(1.163*($J$2-$J$3))</f>
        <v>86.08379508774874</v>
      </c>
      <c r="F30" s="37">
        <f t="shared" si="1"/>
        <v>172.16759017549748</v>
      </c>
      <c r="G30" s="69">
        <f t="shared" si="1"/>
        <v>258.25138526324622</v>
      </c>
      <c r="H30" s="37">
        <f t="shared" si="1"/>
        <v>344.33518035099496</v>
      </c>
      <c r="I30" s="69">
        <f t="shared" si="1"/>
        <v>430.4189754387437</v>
      </c>
      <c r="J30" s="37">
        <f t="shared" si="1"/>
        <v>516.50277052649244</v>
      </c>
    </row>
    <row r="31" spans="1:10" x14ac:dyDescent="0.4">
      <c r="A31" s="16"/>
      <c r="B31" s="61" t="s">
        <v>16</v>
      </c>
      <c r="C31" s="62" t="s">
        <v>15</v>
      </c>
      <c r="D31" s="35"/>
      <c r="E31" s="63">
        <f>0.41*(0.1033*E30*E30-6.0365*E30+625.15)/1000</f>
        <v>0.35711062889362793</v>
      </c>
      <c r="F31" s="71">
        <f>0.71*(0.1033*F30*F30-6.0365*F30+625.15)/1000</f>
        <v>1.879970513485806</v>
      </c>
      <c r="G31" s="63">
        <f>1.23*(0.1033*G30*G30-6.0365*G30+625.15)/1000</f>
        <v>7.3254898184962567</v>
      </c>
      <c r="H31" s="71">
        <f>1.476*(0.1033*H30*H30-6.0365*H30+625.15)/1000</f>
        <v>15.932700436356892</v>
      </c>
      <c r="I31" s="63">
        <f>1.996*(0.1033*I30*I30-6.0365*I30+625.15)/1000</f>
        <v>34.26001251652022</v>
      </c>
      <c r="J31" s="71">
        <f>2.5*(0.1033*J30*J30-6.0365*J30+625.15)/1000</f>
        <v>62.662875228360434</v>
      </c>
    </row>
    <row r="32" spans="1:10" x14ac:dyDescent="0.4">
      <c r="B32" s="72" t="s">
        <v>44</v>
      </c>
      <c r="C32" s="73" t="s">
        <v>14</v>
      </c>
      <c r="D32" s="74">
        <v>1.6</v>
      </c>
      <c r="E32" s="74"/>
      <c r="F32" s="74"/>
      <c r="G32" s="74"/>
      <c r="H32" s="74"/>
      <c r="I32" s="74"/>
      <c r="J32" s="74"/>
    </row>
    <row r="33" spans="1:46" x14ac:dyDescent="0.4">
      <c r="B33" s="75" t="s">
        <v>13</v>
      </c>
      <c r="C33" s="75"/>
      <c r="D33" s="74" t="s">
        <v>12</v>
      </c>
      <c r="E33" s="74"/>
      <c r="F33" s="74"/>
      <c r="G33" s="74"/>
      <c r="H33" s="74"/>
      <c r="I33" s="74"/>
      <c r="J33" s="74"/>
    </row>
    <row r="34" spans="1:46" x14ac:dyDescent="0.4">
      <c r="B34" s="75" t="s">
        <v>11</v>
      </c>
      <c r="C34" s="75"/>
      <c r="D34" s="74" t="s">
        <v>10</v>
      </c>
      <c r="E34" s="74"/>
      <c r="F34" s="74"/>
      <c r="G34" s="74"/>
      <c r="H34" s="74"/>
      <c r="I34" s="74"/>
      <c r="J34" s="74"/>
    </row>
    <row r="35" spans="1:46" x14ac:dyDescent="0.4">
      <c r="B35" s="75" t="s">
        <v>9</v>
      </c>
      <c r="C35" s="75"/>
      <c r="D35" s="76" t="s">
        <v>8</v>
      </c>
      <c r="E35" s="77"/>
      <c r="F35" s="77"/>
      <c r="G35" s="77"/>
      <c r="H35" s="77"/>
      <c r="I35" s="77"/>
      <c r="J35" s="78"/>
    </row>
    <row r="36" spans="1:46" x14ac:dyDescent="0.4">
      <c r="A36" s="16"/>
      <c r="B36" s="79" t="s">
        <v>7</v>
      </c>
      <c r="C36" s="80"/>
      <c r="D36" s="74" t="s">
        <v>6</v>
      </c>
      <c r="E36" s="74"/>
      <c r="F36" s="74"/>
      <c r="G36" s="74"/>
      <c r="H36" s="74"/>
      <c r="I36" s="74"/>
      <c r="J36" s="74"/>
      <c r="AE36" s="15"/>
      <c r="AF36" s="15"/>
      <c r="AL36" s="15"/>
      <c r="AM36" s="15"/>
      <c r="AN36" s="15"/>
      <c r="AO36" s="15"/>
      <c r="AP36" s="15"/>
      <c r="AQ36" s="15"/>
      <c r="AR36" s="15"/>
      <c r="AS36" s="15"/>
      <c r="AT36" s="15"/>
    </row>
    <row r="37" spans="1:46" x14ac:dyDescent="0.4">
      <c r="A37" s="16"/>
      <c r="B37" s="79" t="s">
        <v>5</v>
      </c>
      <c r="C37" s="80"/>
      <c r="D37" s="74" t="s">
        <v>4</v>
      </c>
      <c r="E37" s="74"/>
      <c r="F37" s="74"/>
      <c r="G37" s="74"/>
      <c r="H37" s="74"/>
      <c r="I37" s="74"/>
      <c r="J37" s="74"/>
      <c r="AE37" s="15"/>
      <c r="AF37" s="15"/>
      <c r="AL37" s="15"/>
      <c r="AM37" s="15"/>
      <c r="AN37" s="15"/>
      <c r="AO37" s="15"/>
      <c r="AP37" s="15"/>
      <c r="AQ37" s="15"/>
      <c r="AR37" s="15"/>
      <c r="AS37" s="15"/>
      <c r="AT37" s="15"/>
    </row>
    <row r="38" spans="1:46" x14ac:dyDescent="0.4">
      <c r="A38" s="16"/>
      <c r="B38" s="81" t="s">
        <v>51</v>
      </c>
      <c r="C38" s="35" t="s">
        <v>3</v>
      </c>
      <c r="D38" s="82"/>
      <c r="E38" s="69" t="inlineStr">
        <is>
          <t xml:space="preserve">843/177/86</t>
        </is>
      </c>
      <c r="F38" s="83" t="s">
        <v>38</v>
      </c>
      <c r="G38" s="69" t="inlineStr">
        <is>
          <t xml:space="preserve">1706/177/86</t>
        </is>
      </c>
      <c r="H38" s="83" t="s">
        <v>40</v>
      </c>
      <c r="I38" s="69" t="inlineStr">
        <is>
          <t xml:space="preserve">2569/177/86</t>
        </is>
      </c>
      <c r="J38" s="83" t="s">
        <v>42</v>
      </c>
      <c r="AE38" s="15"/>
      <c r="AF38" s="15"/>
      <c r="AL38" s="15"/>
      <c r="AM38" s="15"/>
      <c r="AN38" s="15"/>
      <c r="AO38" s="15"/>
      <c r="AP38" s="15"/>
      <c r="AQ38" s="15"/>
      <c r="AR38" s="15"/>
      <c r="AS38" s="15"/>
      <c r="AT38" s="15"/>
    </row>
    <row r="39" spans="1:46" x14ac:dyDescent="0.4">
      <c r="A39" s="16"/>
      <c r="B39" s="81" t="s">
        <v>52</v>
      </c>
      <c r="C39" s="35" t="s">
        <v>3</v>
      </c>
      <c r="D39" s="82"/>
      <c r="E39" s="84" t="s">
        <v>45</v>
      </c>
      <c r="F39" s="85" t="s">
        <v>46</v>
      </c>
      <c r="G39" s="84" t="s">
        <v>47</v>
      </c>
      <c r="H39" s="85" t="s">
        <v>48</v>
      </c>
      <c r="I39" s="84" t="s">
        <v>49</v>
      </c>
      <c r="J39" s="85" t="s">
        <v>50</v>
      </c>
      <c r="AE39" s="15"/>
      <c r="AF39" s="15"/>
      <c r="AL39" s="15"/>
      <c r="AM39" s="15"/>
      <c r="AN39" s="15"/>
      <c r="AO39" s="15"/>
      <c r="AP39" s="15"/>
      <c r="AQ39" s="15"/>
      <c r="AR39" s="15"/>
      <c r="AS39" s="15"/>
      <c r="AT39" s="15"/>
    </row>
    <row r="40" spans="1:46" x14ac:dyDescent="0.4">
      <c r="A40" s="16"/>
      <c r="B40" s="81" t="s">
        <v>2</v>
      </c>
      <c r="C40" s="35" t="s">
        <v>0</v>
      </c>
      <c r="D40" s="82"/>
      <c r="E40" s="84">
        <v>4.74</v>
      </c>
      <c r="F40" s="85">
        <v>6.26</v>
      </c>
      <c r="G40" s="84">
        <v>9</v>
      </c>
      <c r="H40" s="85">
        <v>10.27</v>
      </c>
      <c r="I40" s="84">
        <v>12.81</v>
      </c>
      <c r="J40" s="85">
        <v>15.34</v>
      </c>
      <c r="AE40" s="15"/>
      <c r="AF40" s="15"/>
      <c r="AL40" s="15"/>
      <c r="AM40" s="15"/>
      <c r="AN40" s="15"/>
      <c r="AO40" s="15"/>
      <c r="AP40" s="15"/>
      <c r="AQ40" s="15"/>
      <c r="AR40" s="15"/>
      <c r="AS40" s="15"/>
      <c r="AT40" s="15"/>
    </row>
    <row r="41" spans="1:46" x14ac:dyDescent="0.4">
      <c r="A41" s="16"/>
      <c r="B41" s="81" t="s">
        <v>1</v>
      </c>
      <c r="C41" s="35" t="s">
        <v>0</v>
      </c>
      <c r="D41" s="82"/>
      <c r="E41" s="84">
        <v>5.25</v>
      </c>
      <c r="F41" s="85">
        <v>6.96</v>
      </c>
      <c r="G41" s="84">
        <v>9.89</v>
      </c>
      <c r="H41" s="85">
        <v>11.37</v>
      </c>
      <c r="I41" s="84">
        <v>14.15</v>
      </c>
      <c r="J41" s="85">
        <v>16.87</v>
      </c>
      <c r="AE41" s="15"/>
      <c r="AF41" s="15"/>
      <c r="AL41" s="15"/>
      <c r="AM41" s="15"/>
      <c r="AN41" s="15"/>
      <c r="AO41" s="15"/>
      <c r="AP41" s="15"/>
      <c r="AQ41" s="15"/>
      <c r="AR41" s="15"/>
      <c r="AS41" s="15"/>
      <c r="AT41" s="15"/>
    </row>
    <row r="42" spans="1:46" x14ac:dyDescent="0.4">
      <c r="A42" s="17"/>
      <c r="B42" s="17"/>
      <c r="C42" s="17"/>
    </row>
    <row r="43" spans="1:46" x14ac:dyDescent="0.4">
      <c r="A43" s="17"/>
      <c r="B43" s="17"/>
      <c r="C43" s="17"/>
    </row>
    <row r="44" spans="1:46" x14ac:dyDescent="0.4">
      <c r="A44" s="17"/>
      <c r="B44" s="17"/>
      <c r="C44" s="17"/>
    </row>
    <row r="45" spans="1:46" x14ac:dyDescent="0.4">
      <c r="A45" s="17"/>
      <c r="B45" s="17"/>
      <c r="C45" s="17"/>
    </row>
    <row r="46" spans="1:46" x14ac:dyDescent="0.4">
      <c r="A46" s="17"/>
      <c r="B46" s="17"/>
      <c r="C46" s="17"/>
    </row>
    <row r="47" spans="1:46" x14ac:dyDescent="0.4">
      <c r="A47" s="17"/>
      <c r="B47" s="17"/>
      <c r="C47" s="17"/>
    </row>
    <row r="48" spans="1:46" x14ac:dyDescent="0.4">
      <c r="A48" s="17"/>
      <c r="B48" s="17"/>
      <c r="C48" s="17"/>
    </row>
    <row r="49" spans="1:3" x14ac:dyDescent="0.4">
      <c r="A49" s="17"/>
      <c r="B49" s="17"/>
      <c r="C49" s="17"/>
    </row>
    <row r="50" spans="1:3" x14ac:dyDescent="0.4">
      <c r="A50" s="17"/>
      <c r="B50" s="17"/>
      <c r="C50" s="17"/>
    </row>
    <row r="51" spans="1:3" x14ac:dyDescent="0.4">
      <c r="A51" s="17"/>
      <c r="B51" s="17"/>
      <c r="C51" s="17"/>
    </row>
    <row r="52" spans="1:3" x14ac:dyDescent="0.4">
      <c r="A52" s="17"/>
      <c r="B52" s="17"/>
      <c r="C52" s="17"/>
    </row>
    <row r="53" spans="1:3" x14ac:dyDescent="0.4">
      <c r="A53" s="17"/>
      <c r="B53" s="17"/>
      <c r="C53" s="17"/>
    </row>
    <row r="54" spans="1:3" x14ac:dyDescent="0.4">
      <c r="A54" s="17"/>
      <c r="B54" s="17"/>
      <c r="C54" s="17"/>
    </row>
    <row r="55" spans="1:3" x14ac:dyDescent="0.4">
      <c r="A55" s="17"/>
      <c r="B55" s="17"/>
      <c r="C55" s="17"/>
    </row>
    <row r="56" spans="1:3" x14ac:dyDescent="0.4">
      <c r="A56" s="17"/>
      <c r="B56" s="17"/>
      <c r="C56" s="17"/>
    </row>
    <row r="57" spans="1:3" x14ac:dyDescent="0.4">
      <c r="A57" s="17"/>
      <c r="B57" s="17"/>
      <c r="C57" s="17"/>
    </row>
    <row r="58" spans="1:3" x14ac:dyDescent="0.4">
      <c r="A58" s="17"/>
      <c r="B58" s="17"/>
      <c r="C58" s="17"/>
    </row>
    <row r="59" spans="1:3" x14ac:dyDescent="0.4">
      <c r="A59" s="17"/>
      <c r="B59" s="17"/>
      <c r="C59" s="17"/>
    </row>
    <row r="60" spans="1:3" x14ac:dyDescent="0.4">
      <c r="A60" s="17"/>
      <c r="B60" s="17"/>
      <c r="C60" s="17"/>
    </row>
    <row r="61" spans="1:3" x14ac:dyDescent="0.4">
      <c r="A61" s="17"/>
      <c r="B61" s="17"/>
      <c r="C61" s="17"/>
    </row>
    <row r="62" spans="1:3" x14ac:dyDescent="0.4">
      <c r="A62" s="17"/>
      <c r="B62" s="17"/>
      <c r="C62" s="17"/>
    </row>
    <row r="63" spans="1:3" x14ac:dyDescent="0.4">
      <c r="A63" s="17"/>
      <c r="B63" s="17"/>
      <c r="C63" s="17"/>
    </row>
    <row r="64" spans="1:3" x14ac:dyDescent="0.4">
      <c r="A64" s="17"/>
      <c r="B64" s="17"/>
      <c r="C64" s="17"/>
    </row>
    <row r="65" spans="1:3" x14ac:dyDescent="0.4">
      <c r="A65" s="17"/>
      <c r="B65" s="17"/>
      <c r="C65" s="17"/>
    </row>
    <row r="66" spans="1:3" x14ac:dyDescent="0.4">
      <c r="A66" s="17"/>
      <c r="B66" s="17"/>
      <c r="C66" s="17"/>
    </row>
    <row r="67" spans="1:3" x14ac:dyDescent="0.4">
      <c r="A67" s="17"/>
      <c r="B67" s="17"/>
      <c r="C67" s="17"/>
    </row>
    <row r="68" spans="1:3" x14ac:dyDescent="0.4">
      <c r="A68" s="17"/>
      <c r="B68" s="17"/>
      <c r="C68" s="17"/>
    </row>
    <row r="69" spans="1:3" x14ac:dyDescent="0.4">
      <c r="A69" s="17"/>
      <c r="B69" s="17"/>
      <c r="C69" s="17"/>
    </row>
    <row r="70" spans="1:3" x14ac:dyDescent="0.4">
      <c r="A70" s="17"/>
      <c r="B70" s="17"/>
      <c r="C70" s="17"/>
    </row>
    <row r="71" spans="1:3" x14ac:dyDescent="0.4">
      <c r="A71" s="17"/>
      <c r="B71" s="17"/>
      <c r="C71" s="17"/>
    </row>
    <row r="72" spans="1:3" x14ac:dyDescent="0.4">
      <c r="A72" s="17"/>
      <c r="B72" s="17"/>
      <c r="C72" s="17"/>
    </row>
    <row r="73" spans="1:3" x14ac:dyDescent="0.4">
      <c r="A73" s="17"/>
      <c r="B73" s="17"/>
      <c r="C73" s="17"/>
    </row>
    <row r="74" spans="1:3" x14ac:dyDescent="0.4">
      <c r="A74" s="17"/>
      <c r="B74" s="17"/>
      <c r="C74" s="17"/>
    </row>
    <row r="75" spans="1:3" x14ac:dyDescent="0.4">
      <c r="A75" s="17"/>
      <c r="B75" s="17"/>
      <c r="C75" s="17"/>
    </row>
    <row r="76" spans="1:3" x14ac:dyDescent="0.4">
      <c r="A76" s="17"/>
      <c r="B76" s="17"/>
      <c r="C76" s="17"/>
    </row>
    <row r="77" spans="1:3" x14ac:dyDescent="0.4">
      <c r="A77" s="17"/>
      <c r="B77" s="17"/>
      <c r="C77" s="17"/>
    </row>
    <row r="78" spans="1:3" x14ac:dyDescent="0.4">
      <c r="A78" s="17"/>
      <c r="B78" s="17"/>
      <c r="C78" s="17"/>
    </row>
    <row r="79" spans="1:3" x14ac:dyDescent="0.4">
      <c r="A79" s="17"/>
      <c r="B79" s="17"/>
      <c r="C79" s="17"/>
    </row>
    <row r="80" spans="1:3" x14ac:dyDescent="0.4">
      <c r="A80" s="17"/>
      <c r="B80" s="17"/>
      <c r="C80" s="17"/>
    </row>
    <row r="81" spans="1:3" x14ac:dyDescent="0.4">
      <c r="A81" s="17"/>
      <c r="B81" s="17"/>
      <c r="C81" s="17"/>
    </row>
    <row r="82" spans="1:3" x14ac:dyDescent="0.4">
      <c r="A82" s="17"/>
      <c r="B82" s="17"/>
      <c r="C82" s="17"/>
    </row>
    <row r="83" spans="1:3" x14ac:dyDescent="0.4">
      <c r="A83" s="17"/>
      <c r="B83" s="17"/>
      <c r="C83" s="17"/>
    </row>
    <row r="84" spans="1:3" x14ac:dyDescent="0.4">
      <c r="A84" s="17"/>
      <c r="B84" s="17"/>
      <c r="C84" s="17"/>
    </row>
    <row r="85" spans="1:3" x14ac:dyDescent="0.4">
      <c r="A85" s="17"/>
      <c r="B85" s="17"/>
      <c r="C85" s="17"/>
    </row>
    <row r="86" spans="1:3" x14ac:dyDescent="0.4">
      <c r="A86" s="17"/>
      <c r="B86" s="17"/>
      <c r="C86" s="17"/>
    </row>
    <row r="87" spans="1:3" x14ac:dyDescent="0.4">
      <c r="A87" s="17"/>
      <c r="B87" s="17"/>
      <c r="C87" s="17"/>
    </row>
    <row r="88" spans="1:3" x14ac:dyDescent="0.4">
      <c r="A88" s="17"/>
      <c r="B88" s="17"/>
      <c r="C88" s="17"/>
    </row>
    <row r="89" spans="1:3" x14ac:dyDescent="0.4">
      <c r="A89" s="17"/>
      <c r="B89" s="17"/>
      <c r="C89" s="17"/>
    </row>
    <row r="90" spans="1:3" x14ac:dyDescent="0.4">
      <c r="A90" s="17"/>
      <c r="B90" s="17"/>
      <c r="C90" s="17"/>
    </row>
    <row r="91" spans="1:3" x14ac:dyDescent="0.4">
      <c r="A91" s="17"/>
      <c r="B91" s="17"/>
      <c r="C91" s="17"/>
    </row>
    <row r="92" spans="1:3" x14ac:dyDescent="0.4">
      <c r="A92" s="17"/>
      <c r="B92" s="17"/>
      <c r="C92" s="17"/>
    </row>
    <row r="93" spans="1:3" x14ac:dyDescent="0.4">
      <c r="A93" s="17"/>
      <c r="B93" s="17"/>
      <c r="C93" s="17"/>
    </row>
    <row r="94" spans="1:3" x14ac:dyDescent="0.4">
      <c r="A94" s="17"/>
      <c r="B94" s="17"/>
      <c r="C94" s="17"/>
    </row>
    <row r="95" spans="1:3" x14ac:dyDescent="0.4">
      <c r="A95" s="17"/>
      <c r="B95" s="17"/>
      <c r="C95" s="17"/>
    </row>
    <row r="96" spans="1:3" x14ac:dyDescent="0.4">
      <c r="A96" s="17"/>
      <c r="B96" s="17"/>
      <c r="C96" s="17"/>
    </row>
    <row r="97" spans="1:10" x14ac:dyDescent="0.4">
      <c r="A97" s="17"/>
      <c r="B97" s="17"/>
      <c r="C97" s="17"/>
    </row>
    <row r="98" spans="1:10" x14ac:dyDescent="0.4">
      <c r="A98" s="17"/>
      <c r="B98" s="17"/>
      <c r="C98" s="17"/>
    </row>
    <row r="99" spans="1:10" x14ac:dyDescent="0.4">
      <c r="A99" s="17"/>
      <c r="B99" s="17"/>
      <c r="C99" s="17"/>
    </row>
    <row r="100" spans="1:10" hidden="1" x14ac:dyDescent="0.4">
      <c r="E100" s="1">
        <v>1</v>
      </c>
      <c r="F100" s="1">
        <v>2</v>
      </c>
      <c r="G100" s="1">
        <v>3</v>
      </c>
      <c r="H100" s="1">
        <v>4</v>
      </c>
      <c r="I100" s="1">
        <v>5</v>
      </c>
      <c r="J100" s="1">
        <v>6</v>
      </c>
    </row>
  </sheetData>
  <sheetProtection algorithmName="SHA-512" hashValue="in8EB3X/So3kGhLX3K2UwGCGkV+0wRHAoEtibLqiQjiwiGYDrljgieYhAn0REMmghUbrfaZxGL7vaBPOAqCK5w==" saltValue="pgsV5/UE4QBrmOVjVMIoiA==" spinCount="100000" sheet="1" objects="1" scenarios="1" formatCells="0" formatColumns="0" formatRows="0" insertColumns="0" insertRows="0" insertHyperlinks="0" deleteColumns="0" deleteRows="0"/>
  <mergeCells count="21">
    <mergeCell ref="D32:J32"/>
    <mergeCell ref="B33:C33"/>
    <mergeCell ref="D33:J33"/>
    <mergeCell ref="B37:C37"/>
    <mergeCell ref="D37:J37"/>
    <mergeCell ref="B34:C34"/>
    <mergeCell ref="D34:J34"/>
    <mergeCell ref="B35:C35"/>
    <mergeCell ref="D35:J35"/>
    <mergeCell ref="B36:C36"/>
    <mergeCell ref="D36:J36"/>
    <mergeCell ref="C17:C21"/>
    <mergeCell ref="B22:D22"/>
    <mergeCell ref="E22:J22"/>
    <mergeCell ref="B25:B29"/>
    <mergeCell ref="C25:C29"/>
    <mergeCell ref="C6:G6"/>
    <mergeCell ref="C7:G7"/>
    <mergeCell ref="B11:D11"/>
    <mergeCell ref="B12:B16"/>
    <mergeCell ref="C12:C16"/>
  </mergeCells>
  <conditionalFormatting sqref="E17:J21">
    <cfRule type="cellIs" dxfId="0" priority="1" stopIfTrue="1" operator="between">
      <formula>$AF$8</formula>
      <formula>$AF$9</formula>
    </cfRule>
  </conditionalFormatting>
  <dataValidations count="1">
    <dataValidation type="list" allowBlank="1" showInputMessage="1" showErrorMessage="1" sqref="G65195 WVP982707 WLT982707 WBX982707 VSB982707 VIF982707 UYJ982707 UON982707 UER982707 TUV982707 TKZ982707 TBD982707 SRH982707 SHL982707 RXP982707 RNT982707 RDX982707 QUB982707 QKF982707 QAJ982707 PQN982707 PGR982707 OWV982707 OMZ982707 ODD982707 NTH982707 NJL982707 MZP982707 MPT982707 MFX982707 LWB982707 LMF982707 LCJ982707 KSN982707 KIR982707 JYV982707 JOZ982707 JFD982707 IVH982707 ILL982707 IBP982707 HRT982707 HHX982707 GYB982707 GOF982707 GEJ982707 FUN982707 FKR982707 FAV982707 EQZ982707 EHD982707 DXH982707 DNL982707 DDP982707 CTT982707 CJX982707 CAB982707 BQF982707 BGJ982707 AWN982707 AMR982707 ACV982707 SZ982707 JD982707 G982699 WVP917171 WLT917171 WBX917171 VSB917171 VIF917171 UYJ917171 UON917171 UER917171 TUV917171 TKZ917171 TBD917171 SRH917171 SHL917171 RXP917171 RNT917171 RDX917171 QUB917171 QKF917171 QAJ917171 PQN917171 PGR917171 OWV917171 OMZ917171 ODD917171 NTH917171 NJL917171 MZP917171 MPT917171 MFX917171 LWB917171 LMF917171 LCJ917171 KSN917171 KIR917171 JYV917171 JOZ917171 JFD917171 IVH917171 ILL917171 IBP917171 HRT917171 HHX917171 GYB917171 GOF917171 GEJ917171 FUN917171 FKR917171 FAV917171 EQZ917171 EHD917171 DXH917171 DNL917171 DDP917171 CTT917171 CJX917171 CAB917171 BQF917171 BGJ917171 AWN917171 AMR917171 ACV917171 SZ917171 JD917171 G917163 WVP851635 WLT851635 WBX851635 VSB851635 VIF851635 UYJ851635 UON851635 UER851635 TUV851635 TKZ851635 TBD851635 SRH851635 SHL851635 RXP851635 RNT851635 RDX851635 QUB851635 QKF851635 QAJ851635 PQN851635 PGR851635 OWV851635 OMZ851635 ODD851635 NTH851635 NJL851635 MZP851635 MPT851635 MFX851635 LWB851635 LMF851635 LCJ851635 KSN851635 KIR851635 JYV851635 JOZ851635 JFD851635 IVH851635 ILL851635 IBP851635 HRT851635 HHX851635 GYB851635 GOF851635 GEJ851635 FUN851635 FKR851635 FAV851635 EQZ851635 EHD851635 DXH851635 DNL851635 DDP851635 CTT851635 CJX851635 CAB851635 BQF851635 BGJ851635 AWN851635 AMR851635 ACV851635 SZ851635 JD851635 G851627 WVP786099 WLT786099 WBX786099 VSB786099 VIF786099 UYJ786099 UON786099 UER786099 TUV786099 TKZ786099 TBD786099 SRH786099 SHL786099 RXP786099 RNT786099 RDX786099 QUB786099 QKF786099 QAJ786099 PQN786099 PGR786099 OWV786099 OMZ786099 ODD786099 NTH786099 NJL786099 MZP786099 MPT786099 MFX786099 LWB786099 LMF786099 LCJ786099 KSN786099 KIR786099 JYV786099 JOZ786099 JFD786099 IVH786099 ILL786099 IBP786099 HRT786099 HHX786099 GYB786099 GOF786099 GEJ786099 FUN786099 FKR786099 FAV786099 EQZ786099 EHD786099 DXH786099 DNL786099 DDP786099 CTT786099 CJX786099 CAB786099 BQF786099 BGJ786099 AWN786099 AMR786099 ACV786099 SZ786099 JD786099 G786091 WVP720563 WLT720563 WBX720563 VSB720563 VIF720563 UYJ720563 UON720563 UER720563 TUV720563 TKZ720563 TBD720563 SRH720563 SHL720563 RXP720563 RNT720563 RDX720563 QUB720563 QKF720563 QAJ720563 PQN720563 PGR720563 OWV720563 OMZ720563 ODD720563 NTH720563 NJL720563 MZP720563 MPT720563 MFX720563 LWB720563 LMF720563 LCJ720563 KSN720563 KIR720563 JYV720563 JOZ720563 JFD720563 IVH720563 ILL720563 IBP720563 HRT720563 HHX720563 GYB720563 GOF720563 GEJ720563 FUN720563 FKR720563 FAV720563 EQZ720563 EHD720563 DXH720563 DNL720563 DDP720563 CTT720563 CJX720563 CAB720563 BQF720563 BGJ720563 AWN720563 AMR720563 ACV720563 SZ720563 JD720563 G720555 WVP655027 WLT655027 WBX655027 VSB655027 VIF655027 UYJ655027 UON655027 UER655027 TUV655027 TKZ655027 TBD655027 SRH655027 SHL655027 RXP655027 RNT655027 RDX655027 QUB655027 QKF655027 QAJ655027 PQN655027 PGR655027 OWV655027 OMZ655027 ODD655027 NTH655027 NJL655027 MZP655027 MPT655027 MFX655027 LWB655027 LMF655027 LCJ655027 KSN655027 KIR655027 JYV655027 JOZ655027 JFD655027 IVH655027 ILL655027 IBP655027 HRT655027 HHX655027 GYB655027 GOF655027 GEJ655027 FUN655027 FKR655027 FAV655027 EQZ655027 EHD655027 DXH655027 DNL655027 DDP655027 CTT655027 CJX655027 CAB655027 BQF655027 BGJ655027 AWN655027 AMR655027 ACV655027 SZ655027 JD655027 G655019 WVP589491 WLT589491 WBX589491 VSB589491 VIF589491 UYJ589491 UON589491 UER589491 TUV589491 TKZ589491 TBD589491 SRH589491 SHL589491 RXP589491 RNT589491 RDX589491 QUB589491 QKF589491 QAJ589491 PQN589491 PGR589491 OWV589491 OMZ589491 ODD589491 NTH589491 NJL589491 MZP589491 MPT589491 MFX589491 LWB589491 LMF589491 LCJ589491 KSN589491 KIR589491 JYV589491 JOZ589491 JFD589491 IVH589491 ILL589491 IBP589491 HRT589491 HHX589491 GYB589491 GOF589491 GEJ589491 FUN589491 FKR589491 FAV589491 EQZ589491 EHD589491 DXH589491 DNL589491 DDP589491 CTT589491 CJX589491 CAB589491 BQF589491 BGJ589491 AWN589491 AMR589491 ACV589491 SZ589491 JD589491 G589483 WVP523955 WLT523955 WBX523955 VSB523955 VIF523955 UYJ523955 UON523955 UER523955 TUV523955 TKZ523955 TBD523955 SRH523955 SHL523955 RXP523955 RNT523955 RDX523955 QUB523955 QKF523955 QAJ523955 PQN523955 PGR523955 OWV523955 OMZ523955 ODD523955 NTH523955 NJL523955 MZP523955 MPT523955 MFX523955 LWB523955 LMF523955 LCJ523955 KSN523955 KIR523955 JYV523955 JOZ523955 JFD523955 IVH523955 ILL523955 IBP523955 HRT523955 HHX523955 GYB523955 GOF523955 GEJ523955 FUN523955 FKR523955 FAV523955 EQZ523955 EHD523955 DXH523955 DNL523955 DDP523955 CTT523955 CJX523955 CAB523955 BQF523955 BGJ523955 AWN523955 AMR523955 ACV523955 SZ523955 JD523955 G523947 WVP458419 WLT458419 WBX458419 VSB458419 VIF458419 UYJ458419 UON458419 UER458419 TUV458419 TKZ458419 TBD458419 SRH458419 SHL458419 RXP458419 RNT458419 RDX458419 QUB458419 QKF458419 QAJ458419 PQN458419 PGR458419 OWV458419 OMZ458419 ODD458419 NTH458419 NJL458419 MZP458419 MPT458419 MFX458419 LWB458419 LMF458419 LCJ458419 KSN458419 KIR458419 JYV458419 JOZ458419 JFD458419 IVH458419 ILL458419 IBP458419 HRT458419 HHX458419 GYB458419 GOF458419 GEJ458419 FUN458419 FKR458419 FAV458419 EQZ458419 EHD458419 DXH458419 DNL458419 DDP458419 CTT458419 CJX458419 CAB458419 BQF458419 BGJ458419 AWN458419 AMR458419 ACV458419 SZ458419 JD458419 G458411 WVP392883 WLT392883 WBX392883 VSB392883 VIF392883 UYJ392883 UON392883 UER392883 TUV392883 TKZ392883 TBD392883 SRH392883 SHL392883 RXP392883 RNT392883 RDX392883 QUB392883 QKF392883 QAJ392883 PQN392883 PGR392883 OWV392883 OMZ392883 ODD392883 NTH392883 NJL392883 MZP392883 MPT392883 MFX392883 LWB392883 LMF392883 LCJ392883 KSN392883 KIR392883 JYV392883 JOZ392883 JFD392883 IVH392883 ILL392883 IBP392883 HRT392883 HHX392883 GYB392883 GOF392883 GEJ392883 FUN392883 FKR392883 FAV392883 EQZ392883 EHD392883 DXH392883 DNL392883 DDP392883 CTT392883 CJX392883 CAB392883 BQF392883 BGJ392883 AWN392883 AMR392883 ACV392883 SZ392883 JD392883 G392875 WVP327347 WLT327347 WBX327347 VSB327347 VIF327347 UYJ327347 UON327347 UER327347 TUV327347 TKZ327347 TBD327347 SRH327347 SHL327347 RXP327347 RNT327347 RDX327347 QUB327347 QKF327347 QAJ327347 PQN327347 PGR327347 OWV327347 OMZ327347 ODD327347 NTH327347 NJL327347 MZP327347 MPT327347 MFX327347 LWB327347 LMF327347 LCJ327347 KSN327347 KIR327347 JYV327347 JOZ327347 JFD327347 IVH327347 ILL327347 IBP327347 HRT327347 HHX327347 GYB327347 GOF327347 GEJ327347 FUN327347 FKR327347 FAV327347 EQZ327347 EHD327347 DXH327347 DNL327347 DDP327347 CTT327347 CJX327347 CAB327347 BQF327347 BGJ327347 AWN327347 AMR327347 ACV327347 SZ327347 JD327347 G327339 WVP261811 WLT261811 WBX261811 VSB261811 VIF261811 UYJ261811 UON261811 UER261811 TUV261811 TKZ261811 TBD261811 SRH261811 SHL261811 RXP261811 RNT261811 RDX261811 QUB261811 QKF261811 QAJ261811 PQN261811 PGR261811 OWV261811 OMZ261811 ODD261811 NTH261811 NJL261811 MZP261811 MPT261811 MFX261811 LWB261811 LMF261811 LCJ261811 KSN261811 KIR261811 JYV261811 JOZ261811 JFD261811 IVH261811 ILL261811 IBP261811 HRT261811 HHX261811 GYB261811 GOF261811 GEJ261811 FUN261811 FKR261811 FAV261811 EQZ261811 EHD261811 DXH261811 DNL261811 DDP261811 CTT261811 CJX261811 CAB261811 BQF261811 BGJ261811 AWN261811 AMR261811 ACV261811 SZ261811 JD261811 G261803 WVP196275 WLT196275 WBX196275 VSB196275 VIF196275 UYJ196275 UON196275 UER196275 TUV196275 TKZ196275 TBD196275 SRH196275 SHL196275 RXP196275 RNT196275 RDX196275 QUB196275 QKF196275 QAJ196275 PQN196275 PGR196275 OWV196275 OMZ196275 ODD196275 NTH196275 NJL196275 MZP196275 MPT196275 MFX196275 LWB196275 LMF196275 LCJ196275 KSN196275 KIR196275 JYV196275 JOZ196275 JFD196275 IVH196275 ILL196275 IBP196275 HRT196275 HHX196275 GYB196275 GOF196275 GEJ196275 FUN196275 FKR196275 FAV196275 EQZ196275 EHD196275 DXH196275 DNL196275 DDP196275 CTT196275 CJX196275 CAB196275 BQF196275 BGJ196275 AWN196275 AMR196275 ACV196275 SZ196275 JD196275 G196267 WVP130739 WLT130739 WBX130739 VSB130739 VIF130739 UYJ130739 UON130739 UER130739 TUV130739 TKZ130739 TBD130739 SRH130739 SHL130739 RXP130739 RNT130739 RDX130739 QUB130739 QKF130739 QAJ130739 PQN130739 PGR130739 OWV130739 OMZ130739 ODD130739 NTH130739 NJL130739 MZP130739 MPT130739 MFX130739 LWB130739 LMF130739 LCJ130739 KSN130739 KIR130739 JYV130739 JOZ130739 JFD130739 IVH130739 ILL130739 IBP130739 HRT130739 HHX130739 GYB130739 GOF130739 GEJ130739 FUN130739 FKR130739 FAV130739 EQZ130739 EHD130739 DXH130739 DNL130739 DDP130739 CTT130739 CJX130739 CAB130739 BQF130739 BGJ130739 AWN130739 AMR130739 ACV130739 SZ130739 JD130739 G130731 WVP65203 WLT65203 WBX65203 VSB65203 VIF65203 UYJ65203 UON65203 UER65203 TUV65203 TKZ65203 TBD65203 SRH65203 SHL65203 RXP65203 RNT65203 RDX65203 QUB65203 QKF65203 QAJ65203 PQN65203 PGR65203 OWV65203 OMZ65203 ODD65203 NTH65203 NJL65203 MZP65203 MPT65203 MFX65203 LWB65203 LMF65203 LCJ65203 KSN65203 KIR65203 JYV65203 JOZ65203 JFD65203 IVH65203 ILL65203 IBP65203 HRT65203 HHX65203 GYB65203 GOF65203 GEJ65203 FUN65203 FKR65203 FAV65203 EQZ65203 EHD65203 DXH65203 DNL65203 DDP65203 CTT65203 CJX65203 CAB65203 BQF65203 BGJ65203 AWN65203 AMR65203 ACV65203 SZ65203 JD65203 H10 WMN10 WWH8:WWH9 WWJ10 JV8:JV9 JX10 TR8:TR9 TT10 ADN8:ADN9 ADP10 ANJ8:ANJ9 ANL10 AXF8:AXF9 AXH10 BHB8:BHB9 BHD10 BQX8:BQX9 BQZ10 CAT8:CAT9 CAV10 CKP8:CKP9 CKR10 CUL8:CUL9 CUN10 DEH8:DEH9 DEJ10 DOD8:DOD9 DOF10 DXZ8:DXZ9 DYB10 EHV8:EHV9 EHX10 ERR8:ERR9 ERT10 FBN8:FBN9 FBP10 FLJ8:FLJ9 FLL10 FVF8:FVF9 FVH10 GFB8:GFB9 GFD10 GOX8:GOX9 GOZ10 GYT8:GYT9 GYV10 HIP8:HIP9 HIR10 HSL8:HSL9 HSN10 ICH8:ICH9 ICJ10 IMD8:IMD9 IMF10 IVZ8:IVZ9 IWB10 JFV8:JFV9 JFX10 JPR8:JPR9 JPT10 JZN8:JZN9 JZP10 KJJ8:KJJ9 KJL10 KTF8:KTF9 KTH10 LDB8:LDB9 LDD10 LMX8:LMX9 LMZ10 LWT8:LWT9 LWV10 MGP8:MGP9 MGR10 MQL8:MQL9 MQN10 NAH8:NAH9 NAJ10 NKD8:NKD9 NKF10 NTZ8:NTZ9 NUB10 ODV8:ODV9 ODX10 ONR8:ONR9 ONT10 OXN8:OXN9 OXP10 PHJ8:PHJ9 PHL10 PRF8:PRF9 PRH10 QBB8:QBB9 QBD10 QKX8:QKX9 QKZ10 QUT8:QUT9 QUV10 REP8:REP9 RER10 ROL8:ROL9 RON10 RYH8:RYH9 RYJ10 SID8:SID9 SIF10 SRZ8:SRZ9 SSB10 TBV8:TBV9 TBX10 TLR8:TLR9 TLT10 TVN8:TVN9 TVP10 UFJ8:UFJ9 UFL10 UPF8:UPF9 UPH10 UZB8:UZB9 UZD10 VIX8:VIX9 VIZ10 VST8:VST9 VSV10 WCP8:WCP9 WCR10 WML8:WML9 WVO42:WVO99 WLS42:WLS99 WBW42:WBW99 VSA42:VSA99 VIE42:VIE99 UYI42:UYI99 UOM42:UOM99 UEQ42:UEQ99 TUU42:TUU99 TKY42:TKY99 TBC42:TBC99 SRG42:SRG99 SHK42:SHK99 RXO42:RXO99 RNS42:RNS99 RDW42:RDW99 QUA42:QUA99 QKE42:QKE99 QAI42:QAI99 PQM42:PQM99 PGQ42:PGQ99 OWU42:OWU99 OMY42:OMY99 ODC42:ODC99 NTG42:NTG99 NJK42:NJK99 MZO42:MZO99 MPS42:MPS99 MFW42:MFW99 LWA42:LWA99 LME42:LME99 LCI42:LCI99 KSM42:KSM99 KIQ42:KIQ99 JYU42:JYU99 JOY42:JOY99 JFC42:JFC99 IVG42:IVG99 ILK42:ILK99 IBO42:IBO99 HRS42:HRS99 HHW42:HHW99 GYA42:GYA99 GOE42:GOE99 GEI42:GEI99 FUM42:FUM99 FKQ42:FKQ99 FAU42:FAU99 EQY42:EQY99 EHC42:EHC99 DXG42:DXG99 DNK42:DNK99 DDO42:DDO99 CTS42:CTS99 CJW42:CJW99 CAA42:CAA99 BQE42:BQE99 BGI42:BGI99 AWM42:AWM99 AMQ42:AMQ99 ACU42:ACU99 SY42:SY99 JC42:JC99" xr:uid="{37D4323D-888C-4042-87CB-4BEB3A1EA802}">
      <formula1>#REF!</formula1>
    </dataValidation>
  </dataValidations>
  <printOptions horizontalCentered="1"/>
  <pageMargins left="0.78740157480314965" right="0.59055118110236227" top="0.55118110236220474" bottom="0.55118110236220474" header="0" footer="0"/>
  <pageSetup scale="70" orientation="portrait" horizontalDpi="4294967293" r:id="rId1"/>
  <ignoredErrors>
    <ignoredError sqref="F12:J16 E30:J30 J5 E31:J31 J17 J18:J21 E17:I17 E18:I21 B18"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FH4-M Select</vt:lpstr>
      <vt:lpstr>'FH4-M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2026-04-16T10:18:33Z</cp:lastPrinted>
  <dcterms:created xsi:type="dcterms:W3CDTF">2026-01-10T19:38:01Z</dcterms:created>
  <dcterms:modified xsi:type="dcterms:W3CDTF">2026-05-22T11:04:07Z</dcterms:modified>
</cp:coreProperties>
</file>