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rmacija katalogų korekcijai 2026m/FC/Naujausios parinkimo lentelės EN ir LT kalbomis/"/>
    </mc:Choice>
  </mc:AlternateContent>
  <xr:revisionPtr revIDLastSave="0" documentId="8_{05F4A35E-9EB3-4067-9511-7D5C28970631}" xr6:coauthVersionLast="47" xr6:coauthVersionMax="47" xr10:uidLastSave="{00000000-0000-0000-0000-000000000000}"/>
  <workbookProtection workbookAlgorithmName="SHA-512" workbookHashValue="s6yTY8zA2Jb8O00Rk6ixyDSfIC3gDh9Hh0Mz2o365up4OPg/OxhJkJD+B5gPGbIGXy4Sf6dCWQxaDt4r6TGomg==" workbookSaltValue="aHsTZKT4QZZinnvCc4ovDA==" workbookSpinCount="100000" lockStructure="1"/>
  <bookViews>
    <workbookView xWindow="28680" yWindow="-120" windowWidth="29040" windowHeight="15720" xr2:uid="{310029A3-1E37-40AA-BC56-F3FB401C1B36}"/>
  </bookViews>
  <sheets>
    <sheet name="FC select" sheetId="1" r:id="rId1"/>
  </sheets>
  <definedNames>
    <definedName name="__xlnm.Print_Area">'FC select'!$B$56:$Z$70</definedName>
    <definedName name="_xlnm.Print_Area" localSheetId="0">'FC select'!$B$2:$Z$23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<sst xmlns="http://schemas.openxmlformats.org/spreadsheetml/2006/main" count="48" uniqueCount="28">
  <si>
    <t>Koef.</t>
  </si>
  <si>
    <t>dT,
°C</t>
  </si>
  <si>
    <t>Senų galių koeficientai</t>
  </si>
  <si>
    <t>Ilgis, cm</t>
  </si>
  <si>
    <t>Aukštis,
cm</t>
  </si>
  <si>
    <t>Plotis,
cm</t>
  </si>
  <si>
    <t>Senų galių bazinė lentelė (dT=50°C)</t>
  </si>
  <si>
    <t>n</t>
  </si>
  <si>
    <t>W/cm</t>
  </si>
  <si>
    <t>W/m</t>
  </si>
  <si>
    <t>Galia,
W/50°C</t>
  </si>
  <si>
    <t>dL</t>
  </si>
  <si>
    <t>Plokšt.
Ilgis</t>
  </si>
  <si>
    <t>Band.
ilgis</t>
  </si>
  <si>
    <t>Heatest 2018-06-05 ataskaitos duomenys</t>
  </si>
  <si>
    <t>Po plokšteliuotų ilgių korekcijų</t>
  </si>
  <si>
    <t>Skirtumas: naujos galios (nuo 2018-06-05) vs. senos galios (iki 2018-06-05)</t>
  </si>
  <si>
    <t>Senos galios, kurias matavom patys savo stendu. Galiojo iki 2018-06-05</t>
  </si>
  <si>
    <t>Įleidžiami grindiniai konvektoriai FC</t>
  </si>
  <si>
    <t>Šildymo galia, W</t>
  </si>
  <si>
    <t>Patalpos t., °C</t>
  </si>
  <si>
    <t>Pageidaujama galia, W</t>
  </si>
  <si>
    <t>Nuokrypis +</t>
  </si>
  <si>
    <t>Nuokrypis -</t>
  </si>
  <si>
    <t xml:space="preserve">Maks. ilgis, cm </t>
  </si>
  <si>
    <t>Įtekančio vandens t., °C</t>
  </si>
  <si>
    <t>Ištekančio vandens t., °C</t>
  </si>
  <si>
    <t>Lentelėje pateikti duomenys pagrįsti nepriklausomos laboratorijos pagal EN16430 normą atliktų bandymų rezultatais.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</si>
</sst>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_)"/>
    <numFmt numFmtId="167" formatCode="0.0%"/>
    <numFmt numFmtId="168" formatCode="0\ %"/>
  </numFmts>
  <fonts count="17" x14ac:knownFonts="1">
    <font>
      <sz val="12"/>
      <color theme="1"/>
      <name val="Open Sans"/>
      <family val="2"/>
      <charset val="186"/>
    </font>
    <font>
      <sz val="10"/>
      <name val="Arial"/>
      <family val="2"/>
      <charset val="186"/>
    </font>
    <font>
      <sz val="12"/>
      <name val="Open Sans"/>
      <family val="2"/>
    </font>
    <font>
      <sz val="12"/>
      <color theme="1"/>
      <name val="Calibri"/>
      <family val="2"/>
      <charset val="186"/>
    </font>
    <font>
      <sz val="12"/>
      <color theme="1"/>
      <name val="Open Sans"/>
      <family val="2"/>
    </font>
    <font>
      <b/>
      <sz val="12"/>
      <name val="Open Sans"/>
      <family val="2"/>
    </font>
    <font>
      <b/>
      <i/>
      <sz val="12"/>
      <name val="Open Sans"/>
      <family val="2"/>
    </font>
    <font>
      <sz val="12"/>
      <name val="Times New Roman"/>
      <family val="1"/>
      <charset val="186"/>
    </font>
    <font>
      <sz val="12"/>
      <color indexed="9"/>
      <name val="Open Sans"/>
      <family val="2"/>
    </font>
    <font>
      <sz val="12"/>
      <color theme="0"/>
      <name val="Open Sans"/>
      <family val="2"/>
    </font>
    <font>
      <b/>
      <sz val="12"/>
      <color indexed="10"/>
      <name val="Open Sans"/>
      <family val="2"/>
    </font>
    <font>
      <sz val="14"/>
      <name val="Open Sans"/>
      <family val="2"/>
    </font>
    <font>
      <sz val="32"/>
      <name val="Open Sans"/>
      <family val="2"/>
    </font>
    <font>
      <sz val="10"/>
      <name val="Mangal"/>
      <family val="2"/>
      <charset val="186"/>
    </font>
    <font>
      <b/>
      <sz val="14"/>
      <name val="Open Sans"/>
      <family val="2"/>
    </font>
    <font>
      <b/>
      <sz val="32"/>
      <name val="Open Sans"/>
      <family val="2"/>
    </font>
    <font>
      <b/>
      <sz val="26"/>
      <name val="Open Sans"/>
      <family val="2"/>
    </font>
  </fonts>
  <fills count="6">
    <fill>
      <patternFill patternType="none"/>
    </fill>
    <fill>
      <patternFill patternType="gray125"/>
    </fill>
    <fill>
      <patternFill patternType="solid">
        <fgColor theme="0" tint="-0.14999847407452621"/>
        <bgColor indexed="64"/>
      </patternFill>
    </fill>
    <fill>
      <patternFill patternType="solid">
        <fgColor indexed="22"/>
        <bgColor indexed="31"/>
      </patternFill>
    </fill>
    <fill>
      <patternFill patternType="solid">
        <fgColor indexed="9"/>
        <bgColor indexed="26"/>
      </patternFill>
    </fill>
    <fill>
      <patternFill patternType="solid">
        <fgColor theme="0" tint="-0.14999847407452621"/>
        <bgColor indexed="31"/>
      </patternFill>
    </fill>
  </fills>
  <borders count="52">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hair">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bottom style="hair">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hair">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64"/>
      </right>
      <top style="hair">
        <color indexed="8"/>
      </top>
      <bottom style="thin">
        <color indexed="64"/>
      </bottom>
      <diagonal/>
    </border>
    <border>
      <left style="thin">
        <color indexed="8"/>
      </left>
      <right style="thin">
        <color indexed="8"/>
      </right>
      <top style="hair">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64"/>
      </right>
      <top style="hair">
        <color indexed="8"/>
      </top>
      <bottom style="hair">
        <color indexed="8"/>
      </bottom>
      <diagonal/>
    </border>
    <border>
      <left style="thin">
        <color indexed="64"/>
      </left>
      <right style="thin">
        <color indexed="8"/>
      </right>
      <top style="thin">
        <color indexed="8"/>
      </top>
      <bottom/>
      <diagonal/>
    </border>
    <border>
      <left style="thin">
        <color indexed="8"/>
      </left>
      <right style="thin">
        <color indexed="64"/>
      </right>
      <top style="thin">
        <color indexed="64"/>
      </top>
      <bottom style="hair">
        <color indexed="8"/>
      </bottom>
      <diagonal/>
    </border>
    <border>
      <left style="thin">
        <color indexed="8"/>
      </left>
      <right style="thin">
        <color indexed="8"/>
      </right>
      <top style="thin">
        <color indexed="64"/>
      </top>
      <bottom style="hair">
        <color indexed="8"/>
      </bottom>
      <diagonal/>
    </border>
    <border>
      <left style="thin">
        <color indexed="8"/>
      </left>
      <right style="thin">
        <color indexed="8"/>
      </right>
      <top style="thin">
        <color indexed="64"/>
      </top>
      <bottom style="thin">
        <color indexed="8"/>
      </bottom>
      <diagonal/>
    </border>
    <border>
      <left style="thin">
        <color indexed="64"/>
      </left>
      <right style="thin">
        <color indexed="8"/>
      </right>
      <top style="thin">
        <color indexed="64"/>
      </top>
      <bottom/>
      <diagonal/>
    </border>
    <border>
      <left style="thin">
        <color indexed="8"/>
      </left>
      <right style="thin">
        <color indexed="8"/>
      </right>
      <top style="hair">
        <color indexed="8"/>
      </top>
      <bottom/>
      <diagonal/>
    </border>
    <border>
      <left style="thin">
        <color indexed="8"/>
      </left>
      <right style="thin">
        <color indexed="8"/>
      </right>
      <top/>
      <bottom/>
      <diagonal/>
    </border>
    <border>
      <left/>
      <right/>
      <top/>
      <bottom style="thin">
        <color indexed="64"/>
      </bottom>
      <diagonal/>
    </border>
    <border>
      <left style="thin">
        <color indexed="8"/>
      </left>
      <right style="thin">
        <color indexed="8"/>
      </right>
      <top style="hair">
        <color indexed="8"/>
      </top>
      <bottom style="medium">
        <color indexed="64"/>
      </bottom>
      <diagonal/>
    </border>
    <border>
      <left style="thin">
        <color indexed="8"/>
      </left>
      <right style="thin">
        <color indexed="8"/>
      </right>
      <top style="thin">
        <color indexed="8"/>
      </top>
      <bottom style="medium">
        <color indexed="64"/>
      </bottom>
      <diagonal/>
    </border>
    <border>
      <left style="medium">
        <color indexed="64"/>
      </left>
      <right style="thin">
        <color indexed="8"/>
      </right>
      <top style="thin">
        <color indexed="8"/>
      </top>
      <bottom style="medium">
        <color indexed="64"/>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medium">
        <color indexed="64"/>
      </top>
      <bottom style="hair">
        <color indexed="8"/>
      </bottom>
      <diagonal/>
    </border>
    <border>
      <left style="thin">
        <color indexed="8"/>
      </left>
      <right style="thin">
        <color indexed="8"/>
      </right>
      <top style="medium">
        <color indexed="64"/>
      </top>
      <bottom style="thin">
        <color indexed="8"/>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style="thin">
        <color indexed="8"/>
      </top>
      <bottom/>
      <diagonal/>
    </border>
    <border>
      <left style="medium">
        <color indexed="64"/>
      </left>
      <right style="thin">
        <color indexed="8"/>
      </right>
      <top style="medium">
        <color indexed="64"/>
      </top>
      <bottom/>
      <diagonal/>
    </border>
    <border>
      <left/>
      <right style="thin">
        <color indexed="8"/>
      </right>
      <top/>
      <bottom/>
      <diagonal/>
    </border>
    <border>
      <left style="medium">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64"/>
      </left>
      <right/>
      <top style="medium">
        <color indexed="8"/>
      </top>
      <bottom style="thin">
        <color indexed="64"/>
      </bottom>
      <diagonal/>
    </border>
    <border>
      <left/>
      <right/>
      <top style="medium">
        <color indexed="8"/>
      </top>
      <bottom style="thin">
        <color indexed="64"/>
      </bottom>
      <diagonal/>
    </border>
    <border>
      <left/>
      <right style="medium">
        <color indexed="8"/>
      </right>
      <top style="medium">
        <color indexed="8"/>
      </top>
      <bottom style="thin">
        <color indexed="64"/>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medium">
        <color indexed="64"/>
      </left>
      <right style="thin">
        <color indexed="8"/>
      </right>
      <top style="medium">
        <color indexed="8"/>
      </top>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style="hair">
        <color indexed="8"/>
      </bottom>
      <diagonal/>
    </border>
    <border>
      <left style="thin">
        <color indexed="8"/>
      </left>
      <right style="medium">
        <color indexed="64"/>
      </right>
      <top style="medium">
        <color indexed="8"/>
      </top>
      <bottom style="hair">
        <color indexed="8"/>
      </bottom>
      <diagonal/>
    </border>
    <border>
      <left style="thin">
        <color indexed="8"/>
      </left>
      <right style="medium">
        <color indexed="64"/>
      </right>
      <top style="hair">
        <color indexed="8"/>
      </top>
      <bottom style="medium">
        <color indexed="64"/>
      </bottom>
      <diagonal/>
    </border>
    <border>
      <left style="thin">
        <color indexed="8"/>
      </left>
      <right style="medium">
        <color indexed="64"/>
      </right>
      <top style="medium">
        <color indexed="64"/>
      </top>
      <bottom style="hair">
        <color indexed="8"/>
      </bottom>
      <diagonal/>
    </border>
    <border>
      <left style="thin">
        <color indexed="8"/>
      </left>
      <right style="medium">
        <color indexed="64"/>
      </right>
      <top style="hair">
        <color indexed="8"/>
      </top>
      <bottom style="hair">
        <color indexed="8"/>
      </bottom>
      <diagonal/>
    </border>
  </borders>
  <cellStyleXfs count="7">
    <xf numFmtId="0" fontId="0" fillId="0" borderId="0"/>
    <xf numFmtId="0" fontId="1" fillId="0" borderId="0"/>
    <xf numFmtId="0" fontId="3" fillId="0" borderId="0"/>
    <xf numFmtId="0" fontId="1" fillId="0" borderId="0"/>
    <xf numFmtId="0" fontId="7" fillId="0" borderId="0"/>
    <xf numFmtId="9" fontId="3" fillId="0" borderId="0" applyFont="0" applyFill="0" applyBorder="0" applyAlignment="0" applyProtection="0"/>
    <xf numFmtId="168" fontId="13" fillId="0" borderId="0" applyFill="0" applyBorder="0" applyAlignment="0" applyProtection="0"/>
  </cellStyleXfs>
  <cellXfs count="130">
    <xf numFmtId="0" fontId="0" fillId="0" borderId="0" xfId="0"/>
    <xf numFmtId="3" fontId="5" fillId="0" borderId="5" xfId="1" applyNumberFormat="1" applyFont="1" applyBorder="1" applyAlignment="1" applyProtection="1">
      <alignment horizontal="center" vertical="center"/>
      <protection locked="0" hidden="1"/>
    </xf>
    <xf numFmtId="168" fontId="5" fillId="0" borderId="5" xfId="6" applyFont="1" applyFill="1" applyBorder="1" applyAlignment="1" applyProtection="1">
      <alignment horizontal="center" vertical="center"/>
      <protection locked="0" hidden="1"/>
    </xf>
    <xf numFmtId="0" fontId="2" fillId="0" borderId="0" xfId="1" applyFont="1" applyAlignment="1" applyProtection="1">
      <alignment horizontal="center" vertical="center"/>
      <protection locked="0" hidden="1"/>
    </xf>
    <xf numFmtId="0" fontId="5" fillId="0" borderId="5" xfId="1" applyFont="1" applyBorder="1" applyAlignment="1" applyProtection="1">
      <alignment horizontal="center" vertical="center"/>
      <protection locked="0" hidden="1"/>
    </xf>
    <xf numFmtId="0" fontId="8" fillId="0" borderId="0" xfId="1" applyFont="1" applyAlignment="1" applyProtection="1">
      <alignment horizontal="center" vertical="center"/>
      <protection locked="0" hidden="1"/>
    </xf>
    <xf numFmtId="0" fontId="5" fillId="0" borderId="0" xfId="1" applyFont="1" applyAlignment="1" applyProtection="1">
      <alignment horizontal="center" vertical="center" wrapText="1"/>
      <protection locked="0" hidden="1"/>
    </xf>
    <xf numFmtId="0" fontId="5" fillId="0" borderId="0" xfId="1" applyFont="1" applyAlignment="1" applyProtection="1">
      <alignment horizontal="left" vertical="center"/>
      <protection locked="0" hidden="1"/>
    </xf>
    <xf numFmtId="0" fontId="2" fillId="0" borderId="0" xfId="1" applyFont="1" applyAlignment="1" applyProtection="1">
      <alignment vertical="center" wrapText="1"/>
      <protection locked="0" hidden="1"/>
    </xf>
    <xf numFmtId="3" fontId="2" fillId="0" borderId="0" xfId="1" applyNumberFormat="1" applyFont="1" applyAlignment="1" applyProtection="1">
      <alignment horizontal="center" vertical="center"/>
      <protection locked="0" hidden="1"/>
    </xf>
    <xf numFmtId="0" fontId="6" fillId="3" borderId="5" xfId="1" applyFont="1" applyFill="1" applyBorder="1" applyAlignment="1" applyProtection="1">
      <alignment horizontal="center" vertical="center"/>
      <protection locked="0" hidden="1"/>
    </xf>
    <xf numFmtId="0" fontId="10" fillId="0" borderId="0" xfId="1" applyFont="1" applyAlignment="1" applyProtection="1">
      <alignment horizontal="right" vertical="center"/>
      <protection locked="0" hidden="1"/>
    </xf>
    <xf numFmtId="0" fontId="2" fillId="0" borderId="0" xfId="1" applyFont="1" applyAlignment="1" applyProtection="1">
      <alignment horizontal="left" vertical="center"/>
      <protection locked="0" hidden="1"/>
    </xf>
    <xf numFmtId="14" fontId="9" fillId="0" borderId="0" xfId="1" applyNumberFormat="1" applyFont="1" applyAlignment="1" applyProtection="1">
      <alignment horizontal="center" vertical="center"/>
      <protection locked="0" hidden="1"/>
    </xf>
    <xf numFmtId="166" fontId="6" fillId="3" borderId="10" xfId="4" applyNumberFormat="1" applyFont="1" applyFill="1" applyBorder="1" applyAlignment="1" applyProtection="1">
      <alignment horizontal="center" vertical="center"/>
      <protection locked="0" hidden="1"/>
    </xf>
    <xf numFmtId="3" fontId="2" fillId="4" borderId="9" xfId="1" applyNumberFormat="1" applyFont="1" applyFill="1" applyBorder="1" applyAlignment="1" applyProtection="1">
      <alignment horizontal="center" vertical="center"/>
      <protection locked="0" hidden="1"/>
    </xf>
    <xf numFmtId="3" fontId="2" fillId="0" borderId="4" xfId="1" applyNumberFormat="1" applyFont="1" applyBorder="1" applyAlignment="1" applyProtection="1">
      <alignment horizontal="center" vertical="center"/>
      <protection locked="0" hidden="1"/>
    </xf>
    <xf numFmtId="3" fontId="2" fillId="0" borderId="7" xfId="1" applyNumberFormat="1" applyFont="1" applyBorder="1" applyAlignment="1" applyProtection="1">
      <alignment horizontal="center" vertical="center"/>
      <protection locked="0" hidden="1"/>
    </xf>
    <xf numFmtId="3" fontId="2" fillId="0" borderId="6" xfId="1" applyNumberFormat="1" applyFont="1" applyBorder="1" applyAlignment="1" applyProtection="1">
      <alignment horizontal="center" vertical="center"/>
      <protection locked="0" hidden="1"/>
    </xf>
    <xf numFmtId="9" fontId="2" fillId="4" borderId="9" xfId="5" applyFont="1" applyFill="1" applyBorder="1" applyAlignment="1" applyProtection="1">
      <alignment horizontal="center" vertical="center"/>
      <protection locked="0" hidden="1"/>
    </xf>
    <xf numFmtId="9" fontId="2" fillId="0" borderId="4" xfId="5" applyFont="1" applyFill="1" applyBorder="1" applyAlignment="1" applyProtection="1">
      <alignment horizontal="center" vertical="center"/>
      <protection locked="0" hidden="1"/>
    </xf>
    <xf numFmtId="9" fontId="2" fillId="0" borderId="7" xfId="5" applyFont="1" applyFill="1" applyBorder="1" applyAlignment="1" applyProtection="1">
      <alignment horizontal="center" vertical="center"/>
      <protection locked="0" hidden="1"/>
    </xf>
    <xf numFmtId="9" fontId="2" fillId="0" borderId="6" xfId="5" applyFont="1" applyFill="1" applyBorder="1" applyAlignment="1" applyProtection="1">
      <alignment horizontal="center" vertical="center"/>
      <protection locked="0" hidden="1"/>
    </xf>
    <xf numFmtId="167" fontId="2" fillId="0" borderId="0" xfId="5" applyNumberFormat="1" applyFont="1" applyFill="1" applyBorder="1" applyAlignment="1" applyProtection="1">
      <alignment horizontal="center" vertical="center"/>
      <protection locked="0" hidden="1"/>
    </xf>
    <xf numFmtId="3" fontId="2" fillId="2" borderId="11" xfId="1" applyNumberFormat="1" applyFont="1" applyFill="1" applyBorder="1" applyAlignment="1" applyProtection="1">
      <alignment horizontal="center" vertical="center" wrapText="1"/>
      <protection locked="0" hidden="1"/>
    </xf>
    <xf numFmtId="3" fontId="2" fillId="2" borderId="3" xfId="1" applyNumberFormat="1" applyFont="1" applyFill="1" applyBorder="1" applyAlignment="1" applyProtection="1">
      <alignment horizontal="center" vertical="center" wrapText="1"/>
      <protection locked="0" hidden="1"/>
    </xf>
    <xf numFmtId="0" fontId="6" fillId="5" borderId="10" xfId="1" applyFont="1" applyFill="1" applyBorder="1" applyAlignment="1" applyProtection="1">
      <alignment horizontal="center" vertical="center"/>
      <protection locked="0" hidden="1"/>
    </xf>
    <xf numFmtId="0" fontId="2" fillId="0" borderId="9" xfId="1" applyFont="1" applyBorder="1" applyAlignment="1" applyProtection="1">
      <alignment horizontal="center" vertical="center"/>
      <protection locked="0" hidden="1"/>
    </xf>
    <xf numFmtId="164" fontId="2" fillId="0" borderId="9" xfId="1" applyNumberFormat="1" applyFont="1" applyBorder="1" applyAlignment="1" applyProtection="1">
      <alignment horizontal="center" vertical="center"/>
      <protection locked="0" hidden="1"/>
    </xf>
    <xf numFmtId="3" fontId="2" fillId="0" borderId="9" xfId="1" applyNumberFormat="1" applyFont="1" applyBorder="1" applyAlignment="1" applyProtection="1">
      <alignment horizontal="center" vertical="center"/>
      <protection locked="0" hidden="1"/>
    </xf>
    <xf numFmtId="4" fontId="2" fillId="0" borderId="9" xfId="1" applyNumberFormat="1" applyFont="1" applyBorder="1" applyAlignment="1" applyProtection="1">
      <alignment horizontal="center" vertical="center"/>
      <protection locked="0" hidden="1"/>
    </xf>
    <xf numFmtId="0" fontId="6" fillId="5" borderId="8" xfId="1" applyFont="1" applyFill="1" applyBorder="1" applyAlignment="1" applyProtection="1">
      <alignment horizontal="center" vertical="center"/>
      <protection locked="0" hidden="1"/>
    </xf>
    <xf numFmtId="0" fontId="2" fillId="0" borderId="23" xfId="1" applyFont="1" applyBorder="1" applyAlignment="1" applyProtection="1">
      <alignment horizontal="center" vertical="center"/>
      <protection locked="0" hidden="1"/>
    </xf>
    <xf numFmtId="164" fontId="2" fillId="0" borderId="23" xfId="1" applyNumberFormat="1" applyFont="1" applyBorder="1" applyAlignment="1" applyProtection="1">
      <alignment horizontal="center" vertical="center"/>
      <protection locked="0" hidden="1"/>
    </xf>
    <xf numFmtId="3" fontId="2" fillId="0" borderId="23" xfId="1" applyNumberFormat="1" applyFont="1" applyBorder="1" applyAlignment="1" applyProtection="1">
      <alignment horizontal="center" vertical="center"/>
      <protection locked="0" hidden="1"/>
    </xf>
    <xf numFmtId="4" fontId="2" fillId="0" borderId="23" xfId="1" applyNumberFormat="1" applyFont="1" applyBorder="1" applyAlignment="1" applyProtection="1">
      <alignment horizontal="center" vertical="center"/>
      <protection locked="0" hidden="1"/>
    </xf>
    <xf numFmtId="0" fontId="6" fillId="5" borderId="21" xfId="1" applyFont="1" applyFill="1" applyBorder="1" applyAlignment="1" applyProtection="1">
      <alignment horizontal="center" vertical="center"/>
      <protection locked="0" hidden="1"/>
    </xf>
    <xf numFmtId="0" fontId="2" fillId="0" borderId="20" xfId="1" applyFont="1" applyBorder="1" applyAlignment="1" applyProtection="1">
      <alignment horizontal="center" vertical="center"/>
      <protection locked="0" hidden="1"/>
    </xf>
    <xf numFmtId="164" fontId="2" fillId="0" borderId="20" xfId="1" applyNumberFormat="1" applyFont="1" applyBorder="1" applyAlignment="1" applyProtection="1">
      <alignment horizontal="center" vertical="center"/>
      <protection locked="0" hidden="1"/>
    </xf>
    <xf numFmtId="3" fontId="2" fillId="0" borderId="20" xfId="1" applyNumberFormat="1" applyFont="1" applyBorder="1" applyAlignment="1" applyProtection="1">
      <alignment horizontal="center" vertical="center"/>
      <protection locked="0" hidden="1"/>
    </xf>
    <xf numFmtId="4" fontId="2" fillId="0" borderId="20" xfId="1" applyNumberFormat="1" applyFont="1" applyBorder="1" applyAlignment="1" applyProtection="1">
      <alignment horizontal="center" vertical="center"/>
      <protection locked="0" hidden="1"/>
    </xf>
    <xf numFmtId="4" fontId="2" fillId="0" borderId="19" xfId="1" applyNumberFormat="1" applyFont="1" applyBorder="1" applyAlignment="1" applyProtection="1">
      <alignment horizontal="center" vertical="center"/>
      <protection locked="0" hidden="1"/>
    </xf>
    <xf numFmtId="0" fontId="6" fillId="5" borderId="5" xfId="1" applyFont="1" applyFill="1" applyBorder="1" applyAlignment="1" applyProtection="1">
      <alignment horizontal="center" vertical="center"/>
      <protection locked="0" hidden="1"/>
    </xf>
    <xf numFmtId="0" fontId="2" fillId="0" borderId="6" xfId="1" applyFont="1" applyBorder="1" applyAlignment="1" applyProtection="1">
      <alignment horizontal="center" vertical="center"/>
      <protection locked="0" hidden="1"/>
    </xf>
    <xf numFmtId="164" fontId="2" fillId="0" borderId="6" xfId="1" applyNumberFormat="1" applyFont="1" applyBorder="1" applyAlignment="1" applyProtection="1">
      <alignment horizontal="center" vertical="center"/>
      <protection locked="0" hidden="1"/>
    </xf>
    <xf numFmtId="4" fontId="2" fillId="0" borderId="6" xfId="1" applyNumberFormat="1" applyFont="1" applyBorder="1" applyAlignment="1" applyProtection="1">
      <alignment horizontal="center" vertical="center"/>
      <protection locked="0" hidden="1"/>
    </xf>
    <xf numFmtId="4" fontId="2" fillId="0" borderId="17" xfId="1" applyNumberFormat="1" applyFont="1" applyBorder="1" applyAlignment="1" applyProtection="1">
      <alignment horizontal="center" vertical="center"/>
      <protection locked="0" hidden="1"/>
    </xf>
    <xf numFmtId="0" fontId="6" fillId="5" borderId="15" xfId="1" applyFont="1" applyFill="1" applyBorder="1" applyAlignment="1" applyProtection="1">
      <alignment horizontal="center" vertical="center"/>
      <protection locked="0" hidden="1"/>
    </xf>
    <xf numFmtId="0" fontId="2" fillId="0" borderId="14" xfId="1" applyFont="1" applyBorder="1" applyAlignment="1" applyProtection="1">
      <alignment horizontal="center" vertical="center"/>
      <protection locked="0" hidden="1"/>
    </xf>
    <xf numFmtId="164" fontId="2" fillId="0" borderId="14" xfId="1" applyNumberFormat="1" applyFont="1" applyBorder="1" applyAlignment="1" applyProtection="1">
      <alignment horizontal="center" vertical="center"/>
      <protection locked="0" hidden="1"/>
    </xf>
    <xf numFmtId="3" fontId="2" fillId="0" borderId="14" xfId="1" applyNumberFormat="1" applyFont="1" applyBorder="1" applyAlignment="1" applyProtection="1">
      <alignment horizontal="center" vertical="center"/>
      <protection locked="0" hidden="1"/>
    </xf>
    <xf numFmtId="4" fontId="2" fillId="0" borderId="14" xfId="1" applyNumberFormat="1" applyFont="1" applyBorder="1" applyAlignment="1" applyProtection="1">
      <alignment horizontal="center" vertical="center"/>
      <protection locked="0" hidden="1"/>
    </xf>
    <xf numFmtId="4" fontId="2" fillId="0" borderId="13" xfId="1" applyNumberFormat="1" applyFont="1" applyBorder="1" applyAlignment="1" applyProtection="1">
      <alignment horizontal="center" vertical="center"/>
      <protection locked="0" hidden="1"/>
    </xf>
    <xf numFmtId="0" fontId="2" fillId="0" borderId="7" xfId="1" applyFont="1" applyBorder="1" applyAlignment="1" applyProtection="1">
      <alignment horizontal="center" vertical="center"/>
      <protection locked="0" hidden="1"/>
    </xf>
    <xf numFmtId="164" fontId="2" fillId="0" borderId="7" xfId="1" applyNumberFormat="1" applyFont="1" applyBorder="1" applyAlignment="1" applyProtection="1">
      <alignment horizontal="center" vertical="center"/>
      <protection locked="0" hidden="1"/>
    </xf>
    <xf numFmtId="4" fontId="2" fillId="0" borderId="7" xfId="1" applyNumberFormat="1" applyFont="1" applyBorder="1" applyAlignment="1" applyProtection="1">
      <alignment horizontal="center" vertical="center"/>
      <protection locked="0" hidden="1"/>
    </xf>
    <xf numFmtId="0" fontId="2" fillId="0" borderId="4" xfId="1" applyFont="1" applyBorder="1" applyAlignment="1" applyProtection="1">
      <alignment horizontal="center" vertical="center"/>
      <protection locked="0" hidden="1"/>
    </xf>
    <xf numFmtId="164" fontId="2" fillId="0" borderId="4" xfId="1" applyNumberFormat="1" applyFont="1" applyBorder="1" applyAlignment="1" applyProtection="1">
      <alignment horizontal="center" vertical="center"/>
      <protection locked="0" hidden="1"/>
    </xf>
    <xf numFmtId="4" fontId="2" fillId="0" borderId="4" xfId="1" applyNumberFormat="1" applyFont="1" applyBorder="1" applyAlignment="1" applyProtection="1">
      <alignment horizontal="center" vertical="center"/>
      <protection locked="0" hidden="1"/>
    </xf>
    <xf numFmtId="0" fontId="6" fillId="3" borderId="5" xfId="3" applyFont="1" applyFill="1" applyBorder="1" applyAlignment="1" applyProtection="1">
      <alignment horizontal="center" vertical="center"/>
      <protection locked="0" hidden="1"/>
    </xf>
    <xf numFmtId="3" fontId="2" fillId="4" borderId="9" xfId="3" applyNumberFormat="1" applyFont="1" applyFill="1" applyBorder="1" applyAlignment="1" applyProtection="1">
      <alignment horizontal="center" vertical="center"/>
      <protection locked="0" hidden="1"/>
    </xf>
    <xf numFmtId="3" fontId="2" fillId="0" borderId="4" xfId="3" applyNumberFormat="1" applyFont="1" applyBorder="1" applyAlignment="1" applyProtection="1">
      <alignment horizontal="center" vertical="center"/>
      <protection locked="0" hidden="1"/>
    </xf>
    <xf numFmtId="3" fontId="2" fillId="0" borderId="7" xfId="3" applyNumberFormat="1" applyFont="1" applyBorder="1" applyAlignment="1" applyProtection="1">
      <alignment horizontal="center" vertical="center"/>
      <protection locked="0" hidden="1"/>
    </xf>
    <xf numFmtId="3" fontId="2" fillId="0" borderId="6" xfId="3" applyNumberFormat="1" applyFont="1" applyBorder="1" applyAlignment="1" applyProtection="1">
      <alignment horizontal="center" vertical="center"/>
      <protection locked="0" hidden="1"/>
    </xf>
    <xf numFmtId="164" fontId="4" fillId="0" borderId="1" xfId="2" applyNumberFormat="1" applyFont="1" applyBorder="1" applyAlignment="1" applyProtection="1">
      <alignment horizontal="center" vertical="center"/>
      <protection locked="0" hidden="1"/>
    </xf>
    <xf numFmtId="4" fontId="4" fillId="0" borderId="1" xfId="2" applyNumberFormat="1" applyFont="1" applyBorder="1" applyAlignment="1" applyProtection="1">
      <alignment horizontal="center" vertical="center"/>
      <protection locked="0" hidden="1"/>
    </xf>
    <xf numFmtId="165" fontId="2" fillId="0" borderId="0" xfId="1" applyNumberFormat="1" applyFont="1" applyAlignment="1" applyProtection="1">
      <alignment horizontal="center" vertical="center"/>
      <protection locked="0" hidden="1"/>
    </xf>
    <xf numFmtId="3" fontId="2" fillId="0" borderId="0" xfId="1" applyNumberFormat="1" applyFont="1" applyAlignment="1" applyProtection="1">
      <alignment horizontal="left" vertical="center"/>
      <protection locked="0" hidden="1"/>
    </xf>
    <xf numFmtId="0" fontId="6" fillId="3" borderId="5" xfId="3" applyFont="1" applyFill="1" applyBorder="1" applyAlignment="1" applyProtection="1">
      <alignment horizontal="center" vertical="center"/>
      <protection locked="0" hidden="1"/>
    </xf>
    <xf numFmtId="0" fontId="4" fillId="2" borderId="3" xfId="2" applyFont="1" applyFill="1" applyBorder="1" applyAlignment="1" applyProtection="1">
      <alignment horizontal="center" vertical="center" wrapText="1"/>
      <protection locked="0" hidden="1"/>
    </xf>
    <xf numFmtId="0" fontId="4" fillId="2" borderId="2" xfId="2" applyFont="1" applyFill="1" applyBorder="1" applyAlignment="1" applyProtection="1">
      <alignment horizontal="center" vertical="center" wrapText="1"/>
      <protection locked="0" hidden="1"/>
    </xf>
    <xf numFmtId="0" fontId="6" fillId="5" borderId="22" xfId="1" applyFont="1" applyFill="1" applyBorder="1" applyAlignment="1" applyProtection="1">
      <alignment horizontal="center" vertical="center"/>
      <protection locked="0" hidden="1"/>
    </xf>
    <xf numFmtId="0" fontId="6" fillId="5" borderId="18" xfId="1" applyFont="1" applyFill="1" applyBorder="1" applyAlignment="1" applyProtection="1">
      <alignment horizontal="center" vertical="center"/>
      <protection locked="0" hidden="1"/>
    </xf>
    <xf numFmtId="0" fontId="6" fillId="5" borderId="16" xfId="1" applyFont="1" applyFill="1" applyBorder="1" applyAlignment="1" applyProtection="1">
      <alignment horizontal="center" vertical="center"/>
      <protection locked="0" hidden="1"/>
    </xf>
    <xf numFmtId="166" fontId="6" fillId="3" borderId="5" xfId="4" applyNumberFormat="1" applyFont="1" applyFill="1" applyBorder="1" applyAlignment="1" applyProtection="1">
      <alignment horizontal="center" vertical="center" wrapText="1"/>
      <protection locked="0" hidden="1"/>
    </xf>
    <xf numFmtId="0" fontId="6" fillId="3" borderId="12" xfId="4" applyFont="1" applyFill="1" applyBorder="1" applyAlignment="1" applyProtection="1">
      <alignment horizontal="center" vertical="center" wrapText="1"/>
      <protection locked="0" hidden="1"/>
    </xf>
    <xf numFmtId="0" fontId="6" fillId="3" borderId="5" xfId="4" applyFont="1" applyFill="1" applyBorder="1" applyAlignment="1" applyProtection="1">
      <alignment horizontal="center" vertical="center" wrapText="1"/>
      <protection locked="0" hidden="1"/>
    </xf>
    <xf numFmtId="0" fontId="6" fillId="3" borderId="11" xfId="4" applyFont="1" applyFill="1" applyBorder="1" applyAlignment="1" applyProtection="1">
      <alignment horizontal="center" vertical="center"/>
      <protection locked="0" hidden="1"/>
    </xf>
    <xf numFmtId="0" fontId="6" fillId="3" borderId="8" xfId="3" applyFont="1" applyFill="1" applyBorder="1" applyAlignment="1" applyProtection="1">
      <alignment horizontal="center" vertical="center"/>
      <protection locked="0" hidden="1"/>
    </xf>
    <xf numFmtId="0" fontId="6" fillId="5" borderId="24" xfId="1" applyFont="1" applyFill="1" applyBorder="1" applyAlignment="1" applyProtection="1">
      <alignment horizontal="center" vertical="center"/>
      <protection locked="0" hidden="1"/>
    </xf>
    <xf numFmtId="0" fontId="6" fillId="5" borderId="8" xfId="1" applyFont="1" applyFill="1" applyBorder="1" applyAlignment="1" applyProtection="1">
      <alignment horizontal="center" vertical="center"/>
      <protection locked="0" hidden="1"/>
    </xf>
    <xf numFmtId="0" fontId="6" fillId="5" borderId="10" xfId="1" applyFont="1" applyFill="1" applyBorder="1" applyAlignment="1" applyProtection="1">
      <alignment horizontal="center" vertical="center"/>
      <protection locked="0" hidden="1"/>
    </xf>
    <xf numFmtId="0" fontId="6" fillId="5" borderId="5" xfId="1" applyFont="1" applyFill="1" applyBorder="1" applyAlignment="1" applyProtection="1">
      <alignment horizontal="center" vertical="center"/>
      <protection locked="0" hidden="1"/>
    </xf>
    <xf numFmtId="0" fontId="6" fillId="3" borderId="8" xfId="1" applyFont="1" applyFill="1" applyBorder="1" applyAlignment="1" applyProtection="1">
      <alignment horizontal="center" vertical="center"/>
      <protection locked="0" hidden="1"/>
    </xf>
    <xf numFmtId="0" fontId="6" fillId="3" borderId="5" xfId="1" applyFont="1" applyFill="1" applyBorder="1" applyAlignment="1" applyProtection="1">
      <alignment horizontal="center" vertical="center"/>
      <protection locked="0" hidden="1"/>
    </xf>
    <xf numFmtId="0" fontId="5" fillId="0" borderId="25" xfId="1" applyFont="1" applyBorder="1" applyAlignment="1" applyProtection="1">
      <alignment horizontal="left" vertical="center"/>
      <protection locked="0" hidden="1"/>
    </xf>
    <xf numFmtId="0" fontId="5" fillId="0" borderId="0" xfId="1" applyFont="1" applyAlignment="1" applyProtection="1">
      <alignment horizontal="right" vertical="center"/>
      <protection hidden="1"/>
    </xf>
    <xf numFmtId="0" fontId="2" fillId="0" borderId="0" xfId="1" applyFont="1" applyAlignment="1" applyProtection="1">
      <alignment horizontal="center" vertical="center"/>
      <protection hidden="1"/>
    </xf>
    <xf numFmtId="0" fontId="5" fillId="0" borderId="0" xfId="1" applyFont="1" applyAlignment="1" applyProtection="1">
      <alignment horizontal="center" wrapText="1"/>
      <protection hidden="1"/>
    </xf>
    <xf numFmtId="0" fontId="4" fillId="0" borderId="0" xfId="2" applyFont="1" applyProtection="1">
      <protection hidden="1"/>
    </xf>
    <xf numFmtId="0" fontId="3" fillId="0" borderId="0" xfId="2" applyProtection="1">
      <protection hidden="1"/>
    </xf>
    <xf numFmtId="0" fontId="11" fillId="0" borderId="0" xfId="1" applyFont="1" applyAlignment="1" applyProtection="1">
      <alignment horizontal="right" vertical="center"/>
      <protection hidden="1"/>
    </xf>
    <xf numFmtId="0" fontId="11" fillId="0" borderId="35" xfId="1" applyFont="1" applyBorder="1" applyAlignment="1" applyProtection="1">
      <alignment horizontal="right" vertical="center"/>
      <protection hidden="1"/>
    </xf>
    <xf numFmtId="0" fontId="5" fillId="0" borderId="0" xfId="1" applyFont="1" applyAlignment="1" applyProtection="1">
      <alignment horizontal="center" vertical="center" wrapText="1"/>
      <protection hidden="1"/>
    </xf>
    <xf numFmtId="0" fontId="16" fillId="0" borderId="0" xfId="1" applyFont="1" applyAlignment="1" applyProtection="1">
      <alignment horizontal="center" vertical="center" wrapText="1"/>
      <protection hidden="1"/>
    </xf>
    <xf numFmtId="0" fontId="2" fillId="0" borderId="0" xfId="1" applyFont="1" applyAlignment="1" applyProtection="1">
      <alignment vertical="center"/>
      <protection hidden="1"/>
    </xf>
    <xf numFmtId="0" fontId="15" fillId="0" borderId="0" xfId="1" applyFont="1" applyAlignment="1" applyProtection="1">
      <alignment vertical="center" wrapText="1"/>
      <protection hidden="1"/>
    </xf>
    <xf numFmtId="0" fontId="14" fillId="0" borderId="0" xfId="1" applyFont="1" applyAlignment="1" applyProtection="1">
      <alignment horizontal="center" vertical="center" wrapText="1"/>
      <protection hidden="1"/>
    </xf>
    <xf numFmtId="0" fontId="14" fillId="0" borderId="0" xfId="1" applyFont="1" applyAlignment="1" applyProtection="1">
      <alignment vertical="center" wrapText="1"/>
      <protection hidden="1"/>
    </xf>
    <xf numFmtId="0" fontId="5" fillId="0" borderId="0" xfId="1" applyFont="1" applyAlignment="1" applyProtection="1">
      <alignment vertical="center" wrapText="1"/>
      <protection hidden="1"/>
    </xf>
    <xf numFmtId="0" fontId="12" fillId="0" borderId="0" xfId="1" applyFont="1" applyAlignment="1" applyProtection="1">
      <alignment vertical="center" wrapText="1"/>
      <protection hidden="1"/>
    </xf>
    <xf numFmtId="166" fontId="5" fillId="3" borderId="36" xfId="4" applyNumberFormat="1" applyFont="1" applyFill="1" applyBorder="1" applyAlignment="1" applyProtection="1">
      <alignment horizontal="center" vertical="center" wrapText="1"/>
      <protection hidden="1"/>
    </xf>
    <xf numFmtId="0" fontId="5" fillId="3" borderId="37" xfId="4" applyFont="1" applyFill="1" applyBorder="1" applyAlignment="1" applyProtection="1">
      <alignment horizontal="center" vertical="center" wrapText="1"/>
      <protection hidden="1"/>
    </xf>
    <xf numFmtId="0" fontId="5" fillId="3" borderId="38" xfId="4" applyFont="1" applyFill="1" applyBorder="1" applyAlignment="1" applyProtection="1">
      <alignment horizontal="center" vertical="center"/>
      <protection hidden="1"/>
    </xf>
    <xf numFmtId="0" fontId="5" fillId="3" borderId="39" xfId="4" applyFont="1" applyFill="1" applyBorder="1" applyAlignment="1" applyProtection="1">
      <alignment horizontal="center" vertical="center"/>
      <protection hidden="1"/>
    </xf>
    <xf numFmtId="0" fontId="5" fillId="3" borderId="40" xfId="4" applyFont="1" applyFill="1" applyBorder="1" applyAlignment="1" applyProtection="1">
      <alignment horizontal="center" vertical="center"/>
      <protection hidden="1"/>
    </xf>
    <xf numFmtId="166" fontId="5" fillId="3" borderId="41" xfId="4" applyNumberFormat="1" applyFont="1" applyFill="1" applyBorder="1" applyAlignment="1" applyProtection="1">
      <alignment horizontal="center" vertical="center" wrapText="1"/>
      <protection hidden="1"/>
    </xf>
    <xf numFmtId="0" fontId="5" fillId="3" borderId="42" xfId="4" applyFont="1" applyFill="1" applyBorder="1" applyAlignment="1" applyProtection="1">
      <alignment horizontal="center" vertical="center" wrapText="1"/>
      <protection hidden="1"/>
    </xf>
    <xf numFmtId="166" fontId="5" fillId="3" borderId="43" xfId="4" applyNumberFormat="1" applyFont="1" applyFill="1" applyBorder="1" applyAlignment="1" applyProtection="1">
      <alignment horizontal="center" vertical="center"/>
      <protection hidden="1"/>
    </xf>
    <xf numFmtId="166" fontId="5" fillId="3" borderId="44" xfId="4" applyNumberFormat="1" applyFont="1" applyFill="1" applyBorder="1" applyAlignment="1" applyProtection="1">
      <alignment horizontal="center" vertical="center"/>
      <protection hidden="1"/>
    </xf>
    <xf numFmtId="0" fontId="5" fillId="3" borderId="45" xfId="1" applyFont="1" applyFill="1" applyBorder="1" applyAlignment="1" applyProtection="1">
      <alignment horizontal="center" vertical="center"/>
      <protection hidden="1"/>
    </xf>
    <xf numFmtId="0" fontId="5" fillId="3" borderId="46" xfId="1" applyFont="1" applyFill="1" applyBorder="1" applyAlignment="1" applyProtection="1">
      <alignment horizontal="center" vertical="center"/>
      <protection hidden="1"/>
    </xf>
    <xf numFmtId="3" fontId="2" fillId="4" borderId="47" xfId="1" applyNumberFormat="1" applyFont="1" applyFill="1" applyBorder="1" applyAlignment="1" applyProtection="1">
      <alignment horizontal="right" vertical="center"/>
      <protection hidden="1"/>
    </xf>
    <xf numFmtId="3" fontId="2" fillId="4" borderId="48" xfId="1" applyNumberFormat="1" applyFont="1" applyFill="1" applyBorder="1" applyAlignment="1" applyProtection="1">
      <alignment horizontal="right" vertical="center"/>
      <protection hidden="1"/>
    </xf>
    <xf numFmtId="0" fontId="5" fillId="3" borderId="28" xfId="1" applyFont="1" applyFill="1" applyBorder="1" applyAlignment="1" applyProtection="1">
      <alignment horizontal="center" vertical="center"/>
      <protection hidden="1"/>
    </xf>
    <xf numFmtId="0" fontId="5" fillId="3" borderId="27" xfId="1" applyFont="1" applyFill="1" applyBorder="1" applyAlignment="1" applyProtection="1">
      <alignment horizontal="center" vertical="center"/>
      <protection hidden="1"/>
    </xf>
    <xf numFmtId="3" fontId="2" fillId="0" borderId="26" xfId="1" applyNumberFormat="1" applyFont="1" applyBorder="1" applyAlignment="1" applyProtection="1">
      <alignment horizontal="right" vertical="center"/>
      <protection hidden="1"/>
    </xf>
    <xf numFmtId="3" fontId="2" fillId="0" borderId="49" xfId="1" applyNumberFormat="1" applyFont="1" applyBorder="1" applyAlignment="1" applyProtection="1">
      <alignment horizontal="right" vertical="center"/>
      <protection hidden="1"/>
    </xf>
    <xf numFmtId="0" fontId="6" fillId="3" borderId="34" xfId="1" applyFont="1" applyFill="1" applyBorder="1" applyAlignment="1" applyProtection="1">
      <alignment horizontal="center" vertical="center"/>
      <protection hidden="1"/>
    </xf>
    <xf numFmtId="0" fontId="6" fillId="3" borderId="31" xfId="1" applyFont="1" applyFill="1" applyBorder="1" applyAlignment="1" applyProtection="1">
      <alignment horizontal="center" vertical="center"/>
      <protection hidden="1"/>
    </xf>
    <xf numFmtId="3" fontId="2" fillId="0" borderId="30" xfId="1" applyNumberFormat="1" applyFont="1" applyBorder="1" applyAlignment="1" applyProtection="1">
      <alignment horizontal="right" vertical="center"/>
      <protection hidden="1"/>
    </xf>
    <xf numFmtId="3" fontId="2" fillId="0" borderId="50" xfId="1" applyNumberFormat="1" applyFont="1" applyBorder="1" applyAlignment="1" applyProtection="1">
      <alignment horizontal="right" vertical="center"/>
      <protection hidden="1"/>
    </xf>
    <xf numFmtId="0" fontId="6" fillId="3" borderId="33" xfId="1" applyFont="1" applyFill="1" applyBorder="1" applyAlignment="1" applyProtection="1">
      <alignment horizontal="center" vertical="center"/>
      <protection hidden="1"/>
    </xf>
    <xf numFmtId="0" fontId="6" fillId="3" borderId="5" xfId="1" applyFont="1" applyFill="1" applyBorder="1" applyAlignment="1" applyProtection="1">
      <alignment horizontal="center" vertical="center"/>
      <protection hidden="1"/>
    </xf>
    <xf numFmtId="3" fontId="2" fillId="0" borderId="6" xfId="1" applyNumberFormat="1" applyFont="1" applyBorder="1" applyAlignment="1" applyProtection="1">
      <alignment horizontal="right" vertical="center"/>
      <protection hidden="1"/>
    </xf>
    <xf numFmtId="3" fontId="2" fillId="0" borderId="51" xfId="1" applyNumberFormat="1" applyFont="1" applyBorder="1" applyAlignment="1" applyProtection="1">
      <alignment horizontal="right" vertical="center"/>
      <protection hidden="1"/>
    </xf>
    <xf numFmtId="0" fontId="6" fillId="3" borderId="32" xfId="1" applyFont="1" applyFill="1" applyBorder="1" applyAlignment="1" applyProtection="1">
      <alignment horizontal="center" vertical="center"/>
      <protection hidden="1"/>
    </xf>
    <xf numFmtId="0" fontId="6" fillId="3" borderId="29" xfId="1" applyFont="1" applyFill="1" applyBorder="1" applyAlignment="1" applyProtection="1">
      <alignment horizontal="center" vertical="center"/>
      <protection hidden="1"/>
    </xf>
    <xf numFmtId="0" fontId="6" fillId="3" borderId="28" xfId="1" applyFont="1" applyFill="1" applyBorder="1" applyAlignment="1" applyProtection="1">
      <alignment horizontal="center" vertical="center"/>
      <protection hidden="1"/>
    </xf>
    <xf numFmtId="0" fontId="6" fillId="3" borderId="27" xfId="1" applyFont="1" applyFill="1" applyBorder="1" applyAlignment="1" applyProtection="1">
      <alignment horizontal="center" vertical="center"/>
      <protection hidden="1"/>
    </xf>
  </cellXfs>
  <cellStyles count="7">
    <cellStyle name="Normal" xfId="0" builtinId="0"/>
    <cellStyle name="Normal 2 2 2" xfId="3" xr:uid="{53CCA9AD-D84C-45AB-8639-1C6E0A7DE857}"/>
    <cellStyle name="Normal 2 3" xfId="1" xr:uid="{C9C24938-BD03-4EBD-8F2B-E2280237AB68}"/>
    <cellStyle name="Normal 3" xfId="2" xr:uid="{8522B1D3-F924-47E8-B86B-E8F817713276}"/>
    <cellStyle name="Normal_EN442" xfId="4" xr:uid="{82A7536E-E489-463A-8E31-342BCCB3C073}"/>
    <cellStyle name="Percent 3" xfId="5" xr:uid="{109F86EA-5E4F-4ECB-ADD2-64CF2EBB6D96}"/>
    <cellStyle name="Percent 4 2" xfId="6" xr:uid="{CC7D07F2-CD01-47B9-8BE2-560085E5D051}"/>
  </cellStyles>
  <dxfs count="8">
    <dxf>
      <font>
        <b/>
        <i val="0"/>
        <condense val="0"/>
        <extend val="0"/>
        <color indexed="9"/>
      </font>
      <fill>
        <patternFill patternType="solid">
          <fgColor indexed="63"/>
          <bgColor indexed="59"/>
        </patternFill>
      </fill>
    </dxf>
    <dxf>
      <font>
        <b val="0"/>
        <condense val="0"/>
        <extend val="0"/>
        <color indexed="9"/>
      </font>
      <fill>
        <patternFill patternType="solid">
          <fgColor indexed="26"/>
          <bgColor indexed="9"/>
        </patternFill>
      </fill>
    </dxf>
    <dxf>
      <font>
        <b/>
        <i val="0"/>
        <condense val="0"/>
        <extend val="0"/>
        <color indexed="9"/>
      </font>
      <fill>
        <patternFill patternType="solid">
          <fgColor indexed="63"/>
          <bgColor indexed="59"/>
        </patternFill>
      </fill>
    </dxf>
    <dxf>
      <font>
        <b val="0"/>
        <condense val="0"/>
        <extend val="0"/>
        <color indexed="9"/>
      </font>
      <fill>
        <patternFill patternType="solid">
          <fgColor indexed="26"/>
          <bgColor indexed="9"/>
        </patternFill>
      </fill>
    </dxf>
    <dxf>
      <font>
        <b/>
        <i val="0"/>
        <condense val="0"/>
        <extend val="0"/>
        <color indexed="9"/>
      </font>
      <fill>
        <patternFill patternType="solid">
          <fgColor indexed="63"/>
          <bgColor indexed="59"/>
        </patternFill>
      </fill>
    </dxf>
    <dxf>
      <font>
        <b val="0"/>
        <condense val="0"/>
        <extend val="0"/>
        <color indexed="9"/>
      </font>
      <fill>
        <patternFill patternType="solid">
          <fgColor indexed="26"/>
          <bgColor indexed="9"/>
        </patternFill>
      </fill>
    </dxf>
    <dxf>
      <font>
        <b/>
        <i val="0"/>
        <condense val="0"/>
        <extend val="0"/>
        <color indexed="9"/>
      </font>
      <fill>
        <patternFill patternType="solid">
          <fgColor indexed="63"/>
          <bgColor rgb="FFFF6969"/>
        </patternFill>
      </fill>
    </dxf>
    <dxf>
      <font>
        <b val="0"/>
        <condense val="0"/>
        <extend val="0"/>
        <color indexed="9"/>
      </font>
      <fill>
        <patternFill patternType="solid">
          <fgColor indexed="26"/>
          <bgColor indexe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19</xdr:col>
      <xdr:colOff>55068</xdr:colOff>
      <xdr:row>8</xdr:row>
      <xdr:rowOff>120823</xdr:rowOff>
    </xdr:from>
    <xdr:ext cx="1085851" cy="417872"/>
    <xdr:pic>
      <xdr:nvPicPr>
        <xdr:cNvPr id="2" name="Picture 6" descr="G:\Desktop\EN 16430.jpg">
          <a:extLst>
            <a:ext uri="{FF2B5EF4-FFF2-40B4-BE49-F238E27FC236}">
              <a16:creationId xmlns:a16="http://schemas.microsoft.com/office/drawing/2014/main" id="{509B9A5A-A292-4CA1-8840-AECDEAC6C0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89350" y="1913764"/>
          <a:ext cx="1085851" cy="417872"/>
        </a:xfrm>
        <a:prstGeom prst="rect">
          <a:avLst/>
        </a:prstGeom>
        <a:noFill/>
        <a:ln>
          <a:noFill/>
        </a:ln>
      </xdr:spPr>
    </xdr:pic>
    <xdr:clientData/>
  </xdr:oneCellAnchor>
  <xdr:oneCellAnchor>
    <xdr:from>
      <xdr:col>1</xdr:col>
      <xdr:colOff>53440</xdr:colOff>
      <xdr:row>1</xdr:row>
      <xdr:rowOff>59004</xdr:rowOff>
    </xdr:from>
    <xdr:ext cx="4150894" cy="2161682"/>
    <xdr:pic>
      <xdr:nvPicPr>
        <xdr:cNvPr id="3" name="Picture 2">
          <a:extLst>
            <a:ext uri="{FF2B5EF4-FFF2-40B4-BE49-F238E27FC236}">
              <a16:creationId xmlns:a16="http://schemas.microsoft.com/office/drawing/2014/main" id="{562B620C-F498-4600-8D41-5D1903AAA1D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086" t="5792" r="3245" b="9266"/>
        <a:stretch/>
      </xdr:blipFill>
      <xdr:spPr bwMode="auto">
        <a:xfrm>
          <a:off x="777340" y="226644"/>
          <a:ext cx="4150894" cy="21616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470007</xdr:colOff>
      <xdr:row>1</xdr:row>
      <xdr:rowOff>52907</xdr:rowOff>
    </xdr:from>
    <xdr:ext cx="3540018" cy="473735"/>
    <xdr:pic>
      <xdr:nvPicPr>
        <xdr:cNvPr id="4" name="Picture 3">
          <a:extLst>
            <a:ext uri="{FF2B5EF4-FFF2-40B4-BE49-F238E27FC236}">
              <a16:creationId xmlns:a16="http://schemas.microsoft.com/office/drawing/2014/main" id="{C6E5A939-C7D4-4FB0-B45A-F68E92EF8A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384907" y="271982"/>
          <a:ext cx="3540018" cy="4737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F93A1-01CE-4CD2-A403-7117C0DAC266}">
  <dimension ref="A1:AN255"/>
  <sheetViews>
    <sheetView showGridLines="0" showZeros="0" tabSelected="1" zoomScale="85" zoomScaleNormal="85" zoomScaleSheetLayoutView="90" workbookViewId="0">
      <selection activeCell="K15" sqref="K15"/>
    </sheetView>
  </sheetViews>
  <sheetFormatPr defaultColWidth="8.6328125" defaultRowHeight="17.399999999999999" x14ac:dyDescent="0.4"/>
  <cols>
    <col min="1" max="1" width="5.453125" style="3" customWidth="1"/>
    <col min="2" max="3" width="8.90625" style="3" customWidth="1"/>
    <col min="4" max="36" width="5.90625" style="3" customWidth="1"/>
    <col min="37" max="37" width="8.81640625" style="3" bestFit="1" customWidth="1"/>
    <col min="38" max="39" width="8.6328125" style="3"/>
    <col min="40" max="40" width="0" style="3" hidden="1" customWidth="1"/>
    <col min="41" max="256" width="8.6328125" style="3"/>
    <col min="257" max="257" width="9.1796875" style="3" customWidth="1"/>
    <col min="258" max="279" width="9.08984375" style="3" customWidth="1"/>
    <col min="280" max="280" width="7.81640625" style="3" customWidth="1"/>
    <col min="281" max="282" width="9.08984375" style="3" customWidth="1"/>
    <col min="283" max="512" width="8.6328125" style="3"/>
    <col min="513" max="513" width="9.1796875" style="3" customWidth="1"/>
    <col min="514" max="535" width="9.08984375" style="3" customWidth="1"/>
    <col min="536" max="536" width="7.81640625" style="3" customWidth="1"/>
    <col min="537" max="538" width="9.08984375" style="3" customWidth="1"/>
    <col min="539" max="768" width="8.6328125" style="3"/>
    <col min="769" max="769" width="9.1796875" style="3" customWidth="1"/>
    <col min="770" max="791" width="9.08984375" style="3" customWidth="1"/>
    <col min="792" max="792" width="7.81640625" style="3" customWidth="1"/>
    <col min="793" max="794" width="9.08984375" style="3" customWidth="1"/>
    <col min="795" max="1024" width="8.6328125" style="3"/>
    <col min="1025" max="1025" width="9.1796875" style="3" customWidth="1"/>
    <col min="1026" max="1047" width="9.08984375" style="3" customWidth="1"/>
    <col min="1048" max="1048" width="7.81640625" style="3" customWidth="1"/>
    <col min="1049" max="1050" width="9.08984375" style="3" customWidth="1"/>
    <col min="1051" max="1280" width="8.6328125" style="3"/>
    <col min="1281" max="1281" width="9.1796875" style="3" customWidth="1"/>
    <col min="1282" max="1303" width="9.08984375" style="3" customWidth="1"/>
    <col min="1304" max="1304" width="7.81640625" style="3" customWidth="1"/>
    <col min="1305" max="1306" width="9.08984375" style="3" customWidth="1"/>
    <col min="1307" max="1536" width="8.6328125" style="3"/>
    <col min="1537" max="1537" width="9.1796875" style="3" customWidth="1"/>
    <col min="1538" max="1559" width="9.08984375" style="3" customWidth="1"/>
    <col min="1560" max="1560" width="7.81640625" style="3" customWidth="1"/>
    <col min="1561" max="1562" width="9.08984375" style="3" customWidth="1"/>
    <col min="1563" max="1792" width="8.6328125" style="3"/>
    <col min="1793" max="1793" width="9.1796875" style="3" customWidth="1"/>
    <col min="1794" max="1815" width="9.08984375" style="3" customWidth="1"/>
    <col min="1816" max="1816" width="7.81640625" style="3" customWidth="1"/>
    <col min="1817" max="1818" width="9.08984375" style="3" customWidth="1"/>
    <col min="1819" max="2048" width="8.6328125" style="3"/>
    <col min="2049" max="2049" width="9.1796875" style="3" customWidth="1"/>
    <col min="2050" max="2071" width="9.08984375" style="3" customWidth="1"/>
    <col min="2072" max="2072" width="7.81640625" style="3" customWidth="1"/>
    <col min="2073" max="2074" width="9.08984375" style="3" customWidth="1"/>
    <col min="2075" max="2304" width="8.6328125" style="3"/>
    <col min="2305" max="2305" width="9.1796875" style="3" customWidth="1"/>
    <col min="2306" max="2327" width="9.08984375" style="3" customWidth="1"/>
    <col min="2328" max="2328" width="7.81640625" style="3" customWidth="1"/>
    <col min="2329" max="2330" width="9.08984375" style="3" customWidth="1"/>
    <col min="2331" max="2560" width="8.6328125" style="3"/>
    <col min="2561" max="2561" width="9.1796875" style="3" customWidth="1"/>
    <col min="2562" max="2583" width="9.08984375" style="3" customWidth="1"/>
    <col min="2584" max="2584" width="7.81640625" style="3" customWidth="1"/>
    <col min="2585" max="2586" width="9.08984375" style="3" customWidth="1"/>
    <col min="2587" max="2816" width="8.6328125" style="3"/>
    <col min="2817" max="2817" width="9.1796875" style="3" customWidth="1"/>
    <col min="2818" max="2839" width="9.08984375" style="3" customWidth="1"/>
    <col min="2840" max="2840" width="7.81640625" style="3" customWidth="1"/>
    <col min="2841" max="2842" width="9.08984375" style="3" customWidth="1"/>
    <col min="2843" max="3072" width="8.6328125" style="3"/>
    <col min="3073" max="3073" width="9.1796875" style="3" customWidth="1"/>
    <col min="3074" max="3095" width="9.08984375" style="3" customWidth="1"/>
    <col min="3096" max="3096" width="7.81640625" style="3" customWidth="1"/>
    <col min="3097" max="3098" width="9.08984375" style="3" customWidth="1"/>
    <col min="3099" max="3328" width="8.6328125" style="3"/>
    <col min="3329" max="3329" width="9.1796875" style="3" customWidth="1"/>
    <col min="3330" max="3351" width="9.08984375" style="3" customWidth="1"/>
    <col min="3352" max="3352" width="7.81640625" style="3" customWidth="1"/>
    <col min="3353" max="3354" width="9.08984375" style="3" customWidth="1"/>
    <col min="3355" max="3584" width="8.6328125" style="3"/>
    <col min="3585" max="3585" width="9.1796875" style="3" customWidth="1"/>
    <col min="3586" max="3607" width="9.08984375" style="3" customWidth="1"/>
    <col min="3608" max="3608" width="7.81640625" style="3" customWidth="1"/>
    <col min="3609" max="3610" width="9.08984375" style="3" customWidth="1"/>
    <col min="3611" max="3840" width="8.6328125" style="3"/>
    <col min="3841" max="3841" width="9.1796875" style="3" customWidth="1"/>
    <col min="3842" max="3863" width="9.08984375" style="3" customWidth="1"/>
    <col min="3864" max="3864" width="7.81640625" style="3" customWidth="1"/>
    <col min="3865" max="3866" width="9.08984375" style="3" customWidth="1"/>
    <col min="3867" max="4096" width="8.6328125" style="3"/>
    <col min="4097" max="4097" width="9.1796875" style="3" customWidth="1"/>
    <col min="4098" max="4119" width="9.08984375" style="3" customWidth="1"/>
    <col min="4120" max="4120" width="7.81640625" style="3" customWidth="1"/>
    <col min="4121" max="4122" width="9.08984375" style="3" customWidth="1"/>
    <col min="4123" max="4352" width="8.6328125" style="3"/>
    <col min="4353" max="4353" width="9.1796875" style="3" customWidth="1"/>
    <col min="4354" max="4375" width="9.08984375" style="3" customWidth="1"/>
    <col min="4376" max="4376" width="7.81640625" style="3" customWidth="1"/>
    <col min="4377" max="4378" width="9.08984375" style="3" customWidth="1"/>
    <col min="4379" max="4608" width="8.6328125" style="3"/>
    <col min="4609" max="4609" width="9.1796875" style="3" customWidth="1"/>
    <col min="4610" max="4631" width="9.08984375" style="3" customWidth="1"/>
    <col min="4632" max="4632" width="7.81640625" style="3" customWidth="1"/>
    <col min="4633" max="4634" width="9.08984375" style="3" customWidth="1"/>
    <col min="4635" max="4864" width="8.6328125" style="3"/>
    <col min="4865" max="4865" width="9.1796875" style="3" customWidth="1"/>
    <col min="4866" max="4887" width="9.08984375" style="3" customWidth="1"/>
    <col min="4888" max="4888" width="7.81640625" style="3" customWidth="1"/>
    <col min="4889" max="4890" width="9.08984375" style="3" customWidth="1"/>
    <col min="4891" max="5120" width="8.6328125" style="3"/>
    <col min="5121" max="5121" width="9.1796875" style="3" customWidth="1"/>
    <col min="5122" max="5143" width="9.08984375" style="3" customWidth="1"/>
    <col min="5144" max="5144" width="7.81640625" style="3" customWidth="1"/>
    <col min="5145" max="5146" width="9.08984375" style="3" customWidth="1"/>
    <col min="5147" max="5376" width="8.6328125" style="3"/>
    <col min="5377" max="5377" width="9.1796875" style="3" customWidth="1"/>
    <col min="5378" max="5399" width="9.08984375" style="3" customWidth="1"/>
    <col min="5400" max="5400" width="7.81640625" style="3" customWidth="1"/>
    <col min="5401" max="5402" width="9.08984375" style="3" customWidth="1"/>
    <col min="5403" max="5632" width="8.6328125" style="3"/>
    <col min="5633" max="5633" width="9.1796875" style="3" customWidth="1"/>
    <col min="5634" max="5655" width="9.08984375" style="3" customWidth="1"/>
    <col min="5656" max="5656" width="7.81640625" style="3" customWidth="1"/>
    <col min="5657" max="5658" width="9.08984375" style="3" customWidth="1"/>
    <col min="5659" max="5888" width="8.6328125" style="3"/>
    <col min="5889" max="5889" width="9.1796875" style="3" customWidth="1"/>
    <col min="5890" max="5911" width="9.08984375" style="3" customWidth="1"/>
    <col min="5912" max="5912" width="7.81640625" style="3" customWidth="1"/>
    <col min="5913" max="5914" width="9.08984375" style="3" customWidth="1"/>
    <col min="5915" max="6144" width="8.6328125" style="3"/>
    <col min="6145" max="6145" width="9.1796875" style="3" customWidth="1"/>
    <col min="6146" max="6167" width="9.08984375" style="3" customWidth="1"/>
    <col min="6168" max="6168" width="7.81640625" style="3" customWidth="1"/>
    <col min="6169" max="6170" width="9.08984375" style="3" customWidth="1"/>
    <col min="6171" max="6400" width="8.6328125" style="3"/>
    <col min="6401" max="6401" width="9.1796875" style="3" customWidth="1"/>
    <col min="6402" max="6423" width="9.08984375" style="3" customWidth="1"/>
    <col min="6424" max="6424" width="7.81640625" style="3" customWidth="1"/>
    <col min="6425" max="6426" width="9.08984375" style="3" customWidth="1"/>
    <col min="6427" max="6656" width="8.6328125" style="3"/>
    <col min="6657" max="6657" width="9.1796875" style="3" customWidth="1"/>
    <col min="6658" max="6679" width="9.08984375" style="3" customWidth="1"/>
    <col min="6680" max="6680" width="7.81640625" style="3" customWidth="1"/>
    <col min="6681" max="6682" width="9.08984375" style="3" customWidth="1"/>
    <col min="6683" max="6912" width="8.6328125" style="3"/>
    <col min="6913" max="6913" width="9.1796875" style="3" customWidth="1"/>
    <col min="6914" max="6935" width="9.08984375" style="3" customWidth="1"/>
    <col min="6936" max="6936" width="7.81640625" style="3" customWidth="1"/>
    <col min="6937" max="6938" width="9.08984375" style="3" customWidth="1"/>
    <col min="6939" max="7168" width="8.6328125" style="3"/>
    <col min="7169" max="7169" width="9.1796875" style="3" customWidth="1"/>
    <col min="7170" max="7191" width="9.08984375" style="3" customWidth="1"/>
    <col min="7192" max="7192" width="7.81640625" style="3" customWidth="1"/>
    <col min="7193" max="7194" width="9.08984375" style="3" customWidth="1"/>
    <col min="7195" max="7424" width="8.6328125" style="3"/>
    <col min="7425" max="7425" width="9.1796875" style="3" customWidth="1"/>
    <col min="7426" max="7447" width="9.08984375" style="3" customWidth="1"/>
    <col min="7448" max="7448" width="7.81640625" style="3" customWidth="1"/>
    <col min="7449" max="7450" width="9.08984375" style="3" customWidth="1"/>
    <col min="7451" max="7680" width="8.6328125" style="3"/>
    <col min="7681" max="7681" width="9.1796875" style="3" customWidth="1"/>
    <col min="7682" max="7703" width="9.08984375" style="3" customWidth="1"/>
    <col min="7704" max="7704" width="7.81640625" style="3" customWidth="1"/>
    <col min="7705" max="7706" width="9.08984375" style="3" customWidth="1"/>
    <col min="7707" max="7936" width="8.6328125" style="3"/>
    <col min="7937" max="7937" width="9.1796875" style="3" customWidth="1"/>
    <col min="7938" max="7959" width="9.08984375" style="3" customWidth="1"/>
    <col min="7960" max="7960" width="7.81640625" style="3" customWidth="1"/>
    <col min="7961" max="7962" width="9.08984375" style="3" customWidth="1"/>
    <col min="7963" max="8192" width="8.6328125" style="3"/>
    <col min="8193" max="8193" width="9.1796875" style="3" customWidth="1"/>
    <col min="8194" max="8215" width="9.08984375" style="3" customWidth="1"/>
    <col min="8216" max="8216" width="7.81640625" style="3" customWidth="1"/>
    <col min="8217" max="8218" width="9.08984375" style="3" customWidth="1"/>
    <col min="8219" max="8448" width="8.6328125" style="3"/>
    <col min="8449" max="8449" width="9.1796875" style="3" customWidth="1"/>
    <col min="8450" max="8471" width="9.08984375" style="3" customWidth="1"/>
    <col min="8472" max="8472" width="7.81640625" style="3" customWidth="1"/>
    <col min="8473" max="8474" width="9.08984375" style="3" customWidth="1"/>
    <col min="8475" max="8704" width="8.6328125" style="3"/>
    <col min="8705" max="8705" width="9.1796875" style="3" customWidth="1"/>
    <col min="8706" max="8727" width="9.08984375" style="3" customWidth="1"/>
    <col min="8728" max="8728" width="7.81640625" style="3" customWidth="1"/>
    <col min="8729" max="8730" width="9.08984375" style="3" customWidth="1"/>
    <col min="8731" max="8960" width="8.6328125" style="3"/>
    <col min="8961" max="8961" width="9.1796875" style="3" customWidth="1"/>
    <col min="8962" max="8983" width="9.08984375" style="3" customWidth="1"/>
    <col min="8984" max="8984" width="7.81640625" style="3" customWidth="1"/>
    <col min="8985" max="8986" width="9.08984375" style="3" customWidth="1"/>
    <col min="8987" max="9216" width="8.6328125" style="3"/>
    <col min="9217" max="9217" width="9.1796875" style="3" customWidth="1"/>
    <col min="9218" max="9239" width="9.08984375" style="3" customWidth="1"/>
    <col min="9240" max="9240" width="7.81640625" style="3" customWidth="1"/>
    <col min="9241" max="9242" width="9.08984375" style="3" customWidth="1"/>
    <col min="9243" max="9472" width="8.6328125" style="3"/>
    <col min="9473" max="9473" width="9.1796875" style="3" customWidth="1"/>
    <col min="9474" max="9495" width="9.08984375" style="3" customWidth="1"/>
    <col min="9496" max="9496" width="7.81640625" style="3" customWidth="1"/>
    <col min="9497" max="9498" width="9.08984375" style="3" customWidth="1"/>
    <col min="9499" max="9728" width="8.6328125" style="3"/>
    <col min="9729" max="9729" width="9.1796875" style="3" customWidth="1"/>
    <col min="9730" max="9751" width="9.08984375" style="3" customWidth="1"/>
    <col min="9752" max="9752" width="7.81640625" style="3" customWidth="1"/>
    <col min="9753" max="9754" width="9.08984375" style="3" customWidth="1"/>
    <col min="9755" max="9984" width="8.6328125" style="3"/>
    <col min="9985" max="9985" width="9.1796875" style="3" customWidth="1"/>
    <col min="9986" max="10007" width="9.08984375" style="3" customWidth="1"/>
    <col min="10008" max="10008" width="7.81640625" style="3" customWidth="1"/>
    <col min="10009" max="10010" width="9.08984375" style="3" customWidth="1"/>
    <col min="10011" max="10240" width="8.6328125" style="3"/>
    <col min="10241" max="10241" width="9.1796875" style="3" customWidth="1"/>
    <col min="10242" max="10263" width="9.08984375" style="3" customWidth="1"/>
    <col min="10264" max="10264" width="7.81640625" style="3" customWidth="1"/>
    <col min="10265" max="10266" width="9.08984375" style="3" customWidth="1"/>
    <col min="10267" max="10496" width="8.6328125" style="3"/>
    <col min="10497" max="10497" width="9.1796875" style="3" customWidth="1"/>
    <col min="10498" max="10519" width="9.08984375" style="3" customWidth="1"/>
    <col min="10520" max="10520" width="7.81640625" style="3" customWidth="1"/>
    <col min="10521" max="10522" width="9.08984375" style="3" customWidth="1"/>
    <col min="10523" max="10752" width="8.6328125" style="3"/>
    <col min="10753" max="10753" width="9.1796875" style="3" customWidth="1"/>
    <col min="10754" max="10775" width="9.08984375" style="3" customWidth="1"/>
    <col min="10776" max="10776" width="7.81640625" style="3" customWidth="1"/>
    <col min="10777" max="10778" width="9.08984375" style="3" customWidth="1"/>
    <col min="10779" max="11008" width="8.6328125" style="3"/>
    <col min="11009" max="11009" width="9.1796875" style="3" customWidth="1"/>
    <col min="11010" max="11031" width="9.08984375" style="3" customWidth="1"/>
    <col min="11032" max="11032" width="7.81640625" style="3" customWidth="1"/>
    <col min="11033" max="11034" width="9.08984375" style="3" customWidth="1"/>
    <col min="11035" max="11264" width="8.6328125" style="3"/>
    <col min="11265" max="11265" width="9.1796875" style="3" customWidth="1"/>
    <col min="11266" max="11287" width="9.08984375" style="3" customWidth="1"/>
    <col min="11288" max="11288" width="7.81640625" style="3" customWidth="1"/>
    <col min="11289" max="11290" width="9.08984375" style="3" customWidth="1"/>
    <col min="11291" max="11520" width="8.6328125" style="3"/>
    <col min="11521" max="11521" width="9.1796875" style="3" customWidth="1"/>
    <col min="11522" max="11543" width="9.08984375" style="3" customWidth="1"/>
    <col min="11544" max="11544" width="7.81640625" style="3" customWidth="1"/>
    <col min="11545" max="11546" width="9.08984375" style="3" customWidth="1"/>
    <col min="11547" max="11776" width="8.6328125" style="3"/>
    <col min="11777" max="11777" width="9.1796875" style="3" customWidth="1"/>
    <col min="11778" max="11799" width="9.08984375" style="3" customWidth="1"/>
    <col min="11800" max="11800" width="7.81640625" style="3" customWidth="1"/>
    <col min="11801" max="11802" width="9.08984375" style="3" customWidth="1"/>
    <col min="11803" max="12032" width="8.6328125" style="3"/>
    <col min="12033" max="12033" width="9.1796875" style="3" customWidth="1"/>
    <col min="12034" max="12055" width="9.08984375" style="3" customWidth="1"/>
    <col min="12056" max="12056" width="7.81640625" style="3" customWidth="1"/>
    <col min="12057" max="12058" width="9.08984375" style="3" customWidth="1"/>
    <col min="12059" max="12288" width="8.6328125" style="3"/>
    <col min="12289" max="12289" width="9.1796875" style="3" customWidth="1"/>
    <col min="12290" max="12311" width="9.08984375" style="3" customWidth="1"/>
    <col min="12312" max="12312" width="7.81640625" style="3" customWidth="1"/>
    <col min="12313" max="12314" width="9.08984375" style="3" customWidth="1"/>
    <col min="12315" max="12544" width="8.6328125" style="3"/>
    <col min="12545" max="12545" width="9.1796875" style="3" customWidth="1"/>
    <col min="12546" max="12567" width="9.08984375" style="3" customWidth="1"/>
    <col min="12568" max="12568" width="7.81640625" style="3" customWidth="1"/>
    <col min="12569" max="12570" width="9.08984375" style="3" customWidth="1"/>
    <col min="12571" max="12800" width="8.6328125" style="3"/>
    <col min="12801" max="12801" width="9.1796875" style="3" customWidth="1"/>
    <col min="12802" max="12823" width="9.08984375" style="3" customWidth="1"/>
    <col min="12824" max="12824" width="7.81640625" style="3" customWidth="1"/>
    <col min="12825" max="12826" width="9.08984375" style="3" customWidth="1"/>
    <col min="12827" max="13056" width="8.6328125" style="3"/>
    <col min="13057" max="13057" width="9.1796875" style="3" customWidth="1"/>
    <col min="13058" max="13079" width="9.08984375" style="3" customWidth="1"/>
    <col min="13080" max="13080" width="7.81640625" style="3" customWidth="1"/>
    <col min="13081" max="13082" width="9.08984375" style="3" customWidth="1"/>
    <col min="13083" max="13312" width="8.6328125" style="3"/>
    <col min="13313" max="13313" width="9.1796875" style="3" customWidth="1"/>
    <col min="13314" max="13335" width="9.08984375" style="3" customWidth="1"/>
    <col min="13336" max="13336" width="7.81640625" style="3" customWidth="1"/>
    <col min="13337" max="13338" width="9.08984375" style="3" customWidth="1"/>
    <col min="13339" max="13568" width="8.6328125" style="3"/>
    <col min="13569" max="13569" width="9.1796875" style="3" customWidth="1"/>
    <col min="13570" max="13591" width="9.08984375" style="3" customWidth="1"/>
    <col min="13592" max="13592" width="7.81640625" style="3" customWidth="1"/>
    <col min="13593" max="13594" width="9.08984375" style="3" customWidth="1"/>
    <col min="13595" max="13824" width="8.6328125" style="3"/>
    <col min="13825" max="13825" width="9.1796875" style="3" customWidth="1"/>
    <col min="13826" max="13847" width="9.08984375" style="3" customWidth="1"/>
    <col min="13848" max="13848" width="7.81640625" style="3" customWidth="1"/>
    <col min="13849" max="13850" width="9.08984375" style="3" customWidth="1"/>
    <col min="13851" max="14080" width="8.6328125" style="3"/>
    <col min="14081" max="14081" width="9.1796875" style="3" customWidth="1"/>
    <col min="14082" max="14103" width="9.08984375" style="3" customWidth="1"/>
    <col min="14104" max="14104" width="7.81640625" style="3" customWidth="1"/>
    <col min="14105" max="14106" width="9.08984375" style="3" customWidth="1"/>
    <col min="14107" max="14336" width="8.6328125" style="3"/>
    <col min="14337" max="14337" width="9.1796875" style="3" customWidth="1"/>
    <col min="14338" max="14359" width="9.08984375" style="3" customWidth="1"/>
    <col min="14360" max="14360" width="7.81640625" style="3" customWidth="1"/>
    <col min="14361" max="14362" width="9.08984375" style="3" customWidth="1"/>
    <col min="14363" max="14592" width="8.6328125" style="3"/>
    <col min="14593" max="14593" width="9.1796875" style="3" customWidth="1"/>
    <col min="14594" max="14615" width="9.08984375" style="3" customWidth="1"/>
    <col min="14616" max="14616" width="7.81640625" style="3" customWidth="1"/>
    <col min="14617" max="14618" width="9.08984375" style="3" customWidth="1"/>
    <col min="14619" max="14848" width="8.6328125" style="3"/>
    <col min="14849" max="14849" width="9.1796875" style="3" customWidth="1"/>
    <col min="14850" max="14871" width="9.08984375" style="3" customWidth="1"/>
    <col min="14872" max="14872" width="7.81640625" style="3" customWidth="1"/>
    <col min="14873" max="14874" width="9.08984375" style="3" customWidth="1"/>
    <col min="14875" max="15104" width="8.6328125" style="3"/>
    <col min="15105" max="15105" width="9.1796875" style="3" customWidth="1"/>
    <col min="15106" max="15127" width="9.08984375" style="3" customWidth="1"/>
    <col min="15128" max="15128" width="7.81640625" style="3" customWidth="1"/>
    <col min="15129" max="15130" width="9.08984375" style="3" customWidth="1"/>
    <col min="15131" max="15360" width="8.6328125" style="3"/>
    <col min="15361" max="15361" width="9.1796875" style="3" customWidth="1"/>
    <col min="15362" max="15383" width="9.08984375" style="3" customWidth="1"/>
    <col min="15384" max="15384" width="7.81640625" style="3" customWidth="1"/>
    <col min="15385" max="15386" width="9.08984375" style="3" customWidth="1"/>
    <col min="15387" max="15616" width="8.6328125" style="3"/>
    <col min="15617" max="15617" width="9.1796875" style="3" customWidth="1"/>
    <col min="15618" max="15639" width="9.08984375" style="3" customWidth="1"/>
    <col min="15640" max="15640" width="7.81640625" style="3" customWidth="1"/>
    <col min="15641" max="15642" width="9.08984375" style="3" customWidth="1"/>
    <col min="15643" max="15872" width="8.6328125" style="3"/>
    <col min="15873" max="15873" width="9.1796875" style="3" customWidth="1"/>
    <col min="15874" max="15895" width="9.08984375" style="3" customWidth="1"/>
    <col min="15896" max="15896" width="7.81640625" style="3" customWidth="1"/>
    <col min="15897" max="15898" width="9.08984375" style="3" customWidth="1"/>
    <col min="15899" max="16128" width="8.6328125" style="3"/>
    <col min="16129" max="16129" width="9.1796875" style="3" customWidth="1"/>
    <col min="16130" max="16151" width="9.08984375" style="3" customWidth="1"/>
    <col min="16152" max="16152" width="7.81640625" style="3" customWidth="1"/>
    <col min="16153" max="16154" width="9.08984375" style="3" customWidth="1"/>
    <col min="16155" max="16384" width="8.6328125" style="3"/>
  </cols>
  <sheetData>
    <row r="1" spans="1:40" x14ac:dyDescent="0.4">
      <c r="B1" s="86"/>
      <c r="C1" s="86"/>
      <c r="D1" s="86"/>
      <c r="E1" s="87"/>
      <c r="F1" s="87"/>
      <c r="G1" s="87"/>
      <c r="H1" s="87"/>
      <c r="I1" s="87"/>
      <c r="J1" s="87"/>
      <c r="K1" s="87"/>
      <c r="L1" s="87"/>
      <c r="M1" s="88"/>
      <c r="N1" s="87"/>
      <c r="O1" s="87"/>
      <c r="P1" s="87"/>
      <c r="Q1" s="87"/>
      <c r="R1" s="87"/>
      <c r="S1" s="87"/>
      <c r="T1" s="87"/>
      <c r="U1" s="87"/>
      <c r="V1" s="87"/>
      <c r="W1" s="87"/>
      <c r="X1" s="87"/>
      <c r="Y1" s="87"/>
    </row>
    <row r="2" spans="1:40" x14ac:dyDescent="0.4">
      <c r="B2" s="86"/>
      <c r="C2" s="89"/>
      <c r="D2" s="86"/>
      <c r="E2" s="87"/>
      <c r="F2" s="87"/>
      <c r="G2" s="87"/>
      <c r="H2" s="87"/>
      <c r="I2" s="87"/>
      <c r="J2" s="90"/>
      <c r="K2" s="87"/>
      <c r="L2" s="87"/>
      <c r="M2" s="88"/>
      <c r="N2" s="87"/>
      <c r="O2" s="87"/>
      <c r="P2" s="87"/>
      <c r="Q2" s="87"/>
      <c r="R2" s="87"/>
      <c r="S2" s="87"/>
      <c r="T2" s="87"/>
      <c r="U2" s="87"/>
      <c r="V2" s="87"/>
      <c r="W2" s="87"/>
      <c r="X2" s="87"/>
      <c r="Y2" s="87"/>
    </row>
    <row r="3" spans="1:40" ht="17.399999999999999" customHeight="1" x14ac:dyDescent="0.4">
      <c r="B3" s="86"/>
      <c r="C3" s="86"/>
      <c r="D3" s="86"/>
      <c r="E3" s="87"/>
      <c r="F3" s="87"/>
      <c r="G3" s="87"/>
      <c r="H3" s="87"/>
      <c r="I3" s="87"/>
      <c r="J3" s="87"/>
      <c r="K3" s="87"/>
      <c r="L3" s="87"/>
      <c r="M3" s="88"/>
      <c r="N3" s="87"/>
      <c r="O3" s="87"/>
      <c r="P3" s="87"/>
      <c r="Q3" s="87"/>
      <c r="R3" s="87"/>
      <c r="S3" s="87"/>
      <c r="T3" s="87"/>
      <c r="U3" s="91" t="s">
        <v>25</v>
      </c>
      <c r="V3" s="91"/>
      <c r="W3" s="91"/>
      <c r="X3" s="91"/>
      <c r="Y3" s="92"/>
      <c r="Z3" s="4">
        <v>75</v>
      </c>
      <c r="AN3" s="4">
        <f>(Z3+Z4)/2-Z5</f>
        <v>50</v>
      </c>
    </row>
    <row r="4" spans="1:40" ht="17.399999999999999" customHeight="1" x14ac:dyDescent="0.4">
      <c r="B4" s="86"/>
      <c r="C4" s="86"/>
      <c r="D4" s="86"/>
      <c r="E4" s="87"/>
      <c r="F4" s="87"/>
      <c r="G4" s="87"/>
      <c r="H4" s="87"/>
      <c r="I4" s="87"/>
      <c r="J4" s="87"/>
      <c r="K4" s="87"/>
      <c r="L4" s="87"/>
      <c r="M4" s="88"/>
      <c r="N4" s="87"/>
      <c r="O4" s="87"/>
      <c r="P4" s="87"/>
      <c r="Q4" s="87"/>
      <c r="R4" s="87"/>
      <c r="S4" s="87"/>
      <c r="T4" s="87"/>
      <c r="U4" s="91" t="s">
        <v>26</v>
      </c>
      <c r="V4" s="91"/>
      <c r="W4" s="91"/>
      <c r="X4" s="91"/>
      <c r="Y4" s="92"/>
      <c r="Z4" s="4">
        <v>65</v>
      </c>
      <c r="AN4" s="5">
        <f>Z7*(1+Z8)</f>
        <v>1050</v>
      </c>
    </row>
    <row r="5" spans="1:40" ht="17.399999999999999" customHeight="1" x14ac:dyDescent="0.4">
      <c r="B5" s="87"/>
      <c r="C5" s="93"/>
      <c r="D5" s="93"/>
      <c r="E5" s="93"/>
      <c r="F5" s="93"/>
      <c r="G5" s="93"/>
      <c r="H5" s="93"/>
      <c r="I5" s="93"/>
      <c r="J5" s="87"/>
      <c r="K5" s="87"/>
      <c r="L5" s="87"/>
      <c r="M5" s="88"/>
      <c r="N5" s="88"/>
      <c r="O5" s="87"/>
      <c r="P5" s="87"/>
      <c r="Q5" s="87"/>
      <c r="R5" s="87"/>
      <c r="S5" s="87"/>
      <c r="T5" s="87"/>
      <c r="U5" s="87"/>
      <c r="V5" s="91" t="s">
        <v>20</v>
      </c>
      <c r="W5" s="91"/>
      <c r="X5" s="91"/>
      <c r="Y5" s="92"/>
      <c r="Z5" s="4">
        <v>20</v>
      </c>
      <c r="AN5" s="5">
        <f>Z7*(1-Z9)</f>
        <v>1000</v>
      </c>
    </row>
    <row r="6" spans="1:40" ht="26.4" customHeight="1" x14ac:dyDescent="0.4">
      <c r="B6" s="87"/>
      <c r="C6" s="87"/>
      <c r="D6" s="87"/>
      <c r="E6" s="87"/>
      <c r="F6" s="87"/>
      <c r="G6" s="87"/>
      <c r="H6" s="87"/>
      <c r="I6" s="93"/>
      <c r="J6" s="94" t="s">
        <v>18</v>
      </c>
      <c r="K6" s="94"/>
      <c r="L6" s="94"/>
      <c r="M6" s="94"/>
      <c r="N6" s="94"/>
      <c r="O6" s="94"/>
      <c r="P6" s="94"/>
      <c r="Q6" s="94"/>
      <c r="R6" s="94"/>
      <c r="S6" s="87"/>
      <c r="T6" s="87"/>
      <c r="U6" s="87"/>
      <c r="V6" s="95"/>
      <c r="W6" s="95"/>
      <c r="X6" s="95"/>
      <c r="Y6" s="95"/>
    </row>
    <row r="7" spans="1:40" ht="26.4" customHeight="1" x14ac:dyDescent="0.4">
      <c r="B7" s="87"/>
      <c r="C7" s="87"/>
      <c r="D7" s="87"/>
      <c r="E7" s="87"/>
      <c r="F7" s="87"/>
      <c r="G7" s="87"/>
      <c r="H7" s="87"/>
      <c r="I7" s="93"/>
      <c r="J7" s="94"/>
      <c r="K7" s="94"/>
      <c r="L7" s="94"/>
      <c r="M7" s="94"/>
      <c r="N7" s="94"/>
      <c r="O7" s="94"/>
      <c r="P7" s="94"/>
      <c r="Q7" s="94"/>
      <c r="R7" s="94"/>
      <c r="S7" s="96"/>
      <c r="T7" s="96"/>
      <c r="U7" s="96"/>
      <c r="V7" s="91" t="s">
        <v>21</v>
      </c>
      <c r="W7" s="91"/>
      <c r="X7" s="91"/>
      <c r="Y7" s="92"/>
      <c r="Z7" s="1">
        <v>1000</v>
      </c>
      <c r="AK7" s="7"/>
    </row>
    <row r="8" spans="1:40" ht="26.4" customHeight="1" x14ac:dyDescent="0.4">
      <c r="B8" s="87"/>
      <c r="C8" s="87"/>
      <c r="D8" s="87"/>
      <c r="E8" s="87"/>
      <c r="F8" s="87"/>
      <c r="G8" s="87"/>
      <c r="H8" s="87"/>
      <c r="I8" s="93"/>
      <c r="J8" s="94"/>
      <c r="K8" s="94"/>
      <c r="L8" s="94"/>
      <c r="M8" s="94"/>
      <c r="N8" s="94"/>
      <c r="O8" s="94"/>
      <c r="P8" s="94"/>
      <c r="Q8" s="94"/>
      <c r="R8" s="94"/>
      <c r="S8" s="96"/>
      <c r="T8" s="96"/>
      <c r="U8" s="96"/>
      <c r="V8" s="91" t="s">
        <v>22</v>
      </c>
      <c r="W8" s="91"/>
      <c r="X8" s="91"/>
      <c r="Y8" s="92"/>
      <c r="Z8" s="2">
        <v>0.05</v>
      </c>
    </row>
    <row r="9" spans="1:40" ht="17.399999999999999" customHeight="1" x14ac:dyDescent="0.4">
      <c r="B9" s="87"/>
      <c r="C9" s="87"/>
      <c r="D9" s="87"/>
      <c r="E9" s="87"/>
      <c r="F9" s="87"/>
      <c r="G9" s="87"/>
      <c r="H9" s="87"/>
      <c r="I9" s="93"/>
      <c r="J9" s="97" t="s">
        <v>19</v>
      </c>
      <c r="K9" s="97"/>
      <c r="L9" s="97"/>
      <c r="M9" s="97"/>
      <c r="N9" s="97"/>
      <c r="O9" s="97"/>
      <c r="P9" s="97"/>
      <c r="Q9" s="97"/>
      <c r="R9" s="97"/>
      <c r="S9" s="98"/>
      <c r="T9" s="98"/>
      <c r="U9" s="98"/>
      <c r="V9" s="91" t="s">
        <v>23</v>
      </c>
      <c r="W9" s="91"/>
      <c r="X9" s="91"/>
      <c r="Y9" s="92"/>
      <c r="Z9" s="2">
        <v>0</v>
      </c>
    </row>
    <row r="10" spans="1:40" ht="17.399999999999999" customHeight="1" x14ac:dyDescent="0.4">
      <c r="B10" s="87"/>
      <c r="C10" s="87"/>
      <c r="D10" s="87"/>
      <c r="E10" s="87"/>
      <c r="F10" s="87"/>
      <c r="G10" s="87"/>
      <c r="H10" s="87"/>
      <c r="I10" s="93"/>
      <c r="J10" s="87"/>
      <c r="K10" s="87"/>
      <c r="L10" s="99"/>
      <c r="M10" s="100"/>
      <c r="N10" s="100"/>
      <c r="O10" s="100"/>
      <c r="P10" s="100"/>
      <c r="Q10" s="100"/>
      <c r="R10" s="100"/>
      <c r="S10" s="100"/>
      <c r="T10" s="100"/>
      <c r="U10" s="100"/>
      <c r="V10" s="91" t="s">
        <v>24</v>
      </c>
      <c r="W10" s="91"/>
      <c r="X10" s="91"/>
      <c r="Y10" s="92"/>
      <c r="Z10" s="1">
        <v>500</v>
      </c>
      <c r="AK10" s="5"/>
    </row>
    <row r="11" spans="1:40" x14ac:dyDescent="0.4">
      <c r="I11" s="6"/>
      <c r="M11" s="8"/>
      <c r="N11" s="8"/>
      <c r="O11" s="8"/>
      <c r="P11" s="8"/>
      <c r="Q11" s="8"/>
      <c r="R11" s="8"/>
      <c r="S11" s="8"/>
      <c r="T11" s="8"/>
      <c r="U11" s="8"/>
      <c r="V11" s="8"/>
      <c r="W11" s="8"/>
      <c r="X11" s="8"/>
      <c r="AK11" s="5"/>
    </row>
    <row r="12" spans="1:40" ht="18" thickBot="1" x14ac:dyDescent="0.45">
      <c r="I12" s="6"/>
      <c r="AK12" s="5"/>
    </row>
    <row r="13" spans="1:40" ht="18" customHeight="1" x14ac:dyDescent="0.4">
      <c r="A13" s="9"/>
      <c r="B13" s="101" t="s">
        <v>5</v>
      </c>
      <c r="C13" s="102" t="s">
        <v>4</v>
      </c>
      <c r="D13" s="103" t="s">
        <v>3</v>
      </c>
      <c r="E13" s="104"/>
      <c r="F13" s="104"/>
      <c r="G13" s="104"/>
      <c r="H13" s="104"/>
      <c r="I13" s="104"/>
      <c r="J13" s="104"/>
      <c r="K13" s="104"/>
      <c r="L13" s="104"/>
      <c r="M13" s="104"/>
      <c r="N13" s="104"/>
      <c r="O13" s="104"/>
      <c r="P13" s="104"/>
      <c r="Q13" s="104"/>
      <c r="R13" s="104"/>
      <c r="S13" s="104"/>
      <c r="T13" s="104"/>
      <c r="U13" s="104"/>
      <c r="V13" s="104"/>
      <c r="W13" s="104"/>
      <c r="X13" s="104"/>
      <c r="Y13" s="104"/>
      <c r="Z13" s="105"/>
      <c r="AK13" s="5"/>
    </row>
    <row r="14" spans="1:40" ht="18" customHeight="1" thickBot="1" x14ac:dyDescent="0.45">
      <c r="A14" s="9"/>
      <c r="B14" s="106"/>
      <c r="C14" s="107"/>
      <c r="D14" s="108">
        <v>80</v>
      </c>
      <c r="E14" s="108">
        <v>90</v>
      </c>
      <c r="F14" s="108">
        <v>100</v>
      </c>
      <c r="G14" s="108">
        <v>110</v>
      </c>
      <c r="H14" s="108">
        <v>120</v>
      </c>
      <c r="I14" s="108">
        <v>130</v>
      </c>
      <c r="J14" s="108">
        <v>140</v>
      </c>
      <c r="K14" s="108">
        <v>150</v>
      </c>
      <c r="L14" s="108">
        <v>160</v>
      </c>
      <c r="M14" s="108">
        <v>170</v>
      </c>
      <c r="N14" s="108">
        <v>180</v>
      </c>
      <c r="O14" s="108">
        <v>190</v>
      </c>
      <c r="P14" s="108">
        <v>200</v>
      </c>
      <c r="Q14" s="108">
        <v>210</v>
      </c>
      <c r="R14" s="108">
        <v>220</v>
      </c>
      <c r="S14" s="108">
        <v>230</v>
      </c>
      <c r="T14" s="108">
        <v>240</v>
      </c>
      <c r="U14" s="108">
        <v>250</v>
      </c>
      <c r="V14" s="108">
        <v>260</v>
      </c>
      <c r="W14" s="108">
        <v>270</v>
      </c>
      <c r="X14" s="108">
        <v>280</v>
      </c>
      <c r="Y14" s="108">
        <v>290</v>
      </c>
      <c r="Z14" s="109">
        <v>300</v>
      </c>
      <c r="AK14" s="5"/>
    </row>
    <row r="15" spans="1:40" ht="18" customHeight="1" x14ac:dyDescent="0.4">
      <c r="A15" s="9"/>
      <c r="B15" s="110">
        <v>22</v>
      </c>
      <c r="C15" s="111">
        <v>9</v>
      </c>
      <c r="D15" s="112">
        <f t="shared" ref="D15:Z15" si="0">(D$14-$F92)*$I92*(($AN$3/50)^$J92)</f>
        <v>179.42154696132593</v>
      </c>
      <c r="E15" s="112">
        <f t="shared" si="0"/>
        <v>210.78895027624307</v>
      </c>
      <c r="F15" s="112">
        <f t="shared" si="0"/>
        <v>242.15635359116018</v>
      </c>
      <c r="G15" s="112">
        <f t="shared" si="0"/>
        <v>273.52375690607732</v>
      </c>
      <c r="H15" s="112">
        <f t="shared" si="0"/>
        <v>304.89116022099444</v>
      </c>
      <c r="I15" s="112">
        <f t="shared" si="0"/>
        <v>336.25856353591161</v>
      </c>
      <c r="J15" s="112">
        <f t="shared" si="0"/>
        <v>367.62596685082872</v>
      </c>
      <c r="K15" s="112">
        <f t="shared" si="0"/>
        <v>398.99337016574583</v>
      </c>
      <c r="L15" s="112">
        <f t="shared" si="0"/>
        <v>430.36077348066294</v>
      </c>
      <c r="M15" s="112">
        <f t="shared" si="0"/>
        <v>461.72817679558011</v>
      </c>
      <c r="N15" s="112">
        <f t="shared" si="0"/>
        <v>493.09558011049722</v>
      </c>
      <c r="O15" s="112">
        <f t="shared" si="0"/>
        <v>524.46298342541434</v>
      </c>
      <c r="P15" s="112">
        <f t="shared" si="0"/>
        <v>555.83038674033151</v>
      </c>
      <c r="Q15" s="112">
        <f t="shared" si="0"/>
        <v>587.19779005524856</v>
      </c>
      <c r="R15" s="112">
        <f t="shared" si="0"/>
        <v>618.56519337016573</v>
      </c>
      <c r="S15" s="112">
        <f t="shared" si="0"/>
        <v>649.9325966850829</v>
      </c>
      <c r="T15" s="112">
        <f t="shared" si="0"/>
        <v>681.3</v>
      </c>
      <c r="U15" s="112">
        <f t="shared" si="0"/>
        <v>712.66740331491712</v>
      </c>
      <c r="V15" s="112">
        <f t="shared" si="0"/>
        <v>744.03480662983429</v>
      </c>
      <c r="W15" s="112">
        <f t="shared" si="0"/>
        <v>775.40220994475135</v>
      </c>
      <c r="X15" s="112">
        <f t="shared" si="0"/>
        <v>806.76961325966852</v>
      </c>
      <c r="Y15" s="112">
        <f t="shared" si="0"/>
        <v>838.13701657458569</v>
      </c>
      <c r="Z15" s="113">
        <f t="shared" si="0"/>
        <v>869.50441988950274</v>
      </c>
      <c r="AK15" s="5"/>
    </row>
    <row r="16" spans="1:40" ht="18" customHeight="1" thickBot="1" x14ac:dyDescent="0.45">
      <c r="A16" s="9"/>
      <c r="B16" s="114"/>
      <c r="C16" s="115">
        <v>15</v>
      </c>
      <c r="D16" s="116">
        <f t="shared" ref="D16:Z16" si="1">(D$14-$F93)*$I93*(($AN$3/50)^$J93)</f>
        <v>256.11108033240998</v>
      </c>
      <c r="E16" s="116">
        <f t="shared" si="1"/>
        <v>301.36038781163433</v>
      </c>
      <c r="F16" s="116">
        <f t="shared" si="1"/>
        <v>346.60969529085872</v>
      </c>
      <c r="G16" s="116">
        <f t="shared" si="1"/>
        <v>391.85900277008312</v>
      </c>
      <c r="H16" s="116">
        <f t="shared" si="1"/>
        <v>437.10831024930752</v>
      </c>
      <c r="I16" s="116">
        <f t="shared" si="1"/>
        <v>482.35761772853186</v>
      </c>
      <c r="J16" s="116">
        <f t="shared" si="1"/>
        <v>527.60692520775626</v>
      </c>
      <c r="K16" s="116">
        <f t="shared" si="1"/>
        <v>572.85623268698066</v>
      </c>
      <c r="L16" s="116">
        <f t="shared" si="1"/>
        <v>618.10554016620506</v>
      </c>
      <c r="M16" s="116">
        <f t="shared" si="1"/>
        <v>663.35484764542934</v>
      </c>
      <c r="N16" s="116">
        <f t="shared" si="1"/>
        <v>708.60415512465374</v>
      </c>
      <c r="O16" s="116">
        <f t="shared" si="1"/>
        <v>753.85346260387814</v>
      </c>
      <c r="P16" s="116">
        <f t="shared" si="1"/>
        <v>799.10277008310254</v>
      </c>
      <c r="Q16" s="116">
        <f t="shared" si="1"/>
        <v>844.35207756232694</v>
      </c>
      <c r="R16" s="116">
        <f t="shared" si="1"/>
        <v>889.60138504155134</v>
      </c>
      <c r="S16" s="116">
        <f t="shared" si="1"/>
        <v>934.85069252077574</v>
      </c>
      <c r="T16" s="116">
        <f t="shared" si="1"/>
        <v>980.1</v>
      </c>
      <c r="U16" s="116">
        <f t="shared" si="1"/>
        <v>1025.3493074792245</v>
      </c>
      <c r="V16" s="116">
        <f t="shared" si="1"/>
        <v>1070.5986149584489</v>
      </c>
      <c r="W16" s="116">
        <f t="shared" si="1"/>
        <v>1115.8479224376731</v>
      </c>
      <c r="X16" s="116">
        <f t="shared" si="1"/>
        <v>1161.0972299168977</v>
      </c>
      <c r="Y16" s="116">
        <f t="shared" si="1"/>
        <v>1206.3465373961221</v>
      </c>
      <c r="Z16" s="117">
        <f t="shared" si="1"/>
        <v>1251.5958448753465</v>
      </c>
      <c r="AK16" s="5"/>
    </row>
    <row r="17" spans="1:37" ht="18" customHeight="1" x14ac:dyDescent="0.4">
      <c r="A17" s="9"/>
      <c r="B17" s="118">
        <v>32</v>
      </c>
      <c r="C17" s="119">
        <v>9</v>
      </c>
      <c r="D17" s="120">
        <f t="shared" ref="D17:Z17" si="2">(D$14-$F94)*$I94*(($AN$3/50)^$J94)</f>
        <v>242.66281147155615</v>
      </c>
      <c r="E17" s="120">
        <f t="shared" si="2"/>
        <v>288.70888575458389</v>
      </c>
      <c r="F17" s="120">
        <f t="shared" si="2"/>
        <v>334.75496003761162</v>
      </c>
      <c r="G17" s="120">
        <f t="shared" si="2"/>
        <v>380.80103432063936</v>
      </c>
      <c r="H17" s="120">
        <f t="shared" si="2"/>
        <v>426.8471086036671</v>
      </c>
      <c r="I17" s="120">
        <f t="shared" si="2"/>
        <v>472.89318288669489</v>
      </c>
      <c r="J17" s="120">
        <f t="shared" si="2"/>
        <v>518.93925716972262</v>
      </c>
      <c r="K17" s="120">
        <f t="shared" si="2"/>
        <v>564.9853314527503</v>
      </c>
      <c r="L17" s="120">
        <f t="shared" si="2"/>
        <v>611.03140573577809</v>
      </c>
      <c r="M17" s="120">
        <f t="shared" si="2"/>
        <v>657.07748001880589</v>
      </c>
      <c r="N17" s="120">
        <f t="shared" si="2"/>
        <v>703.12355430183356</v>
      </c>
      <c r="O17" s="120">
        <f t="shared" si="2"/>
        <v>749.16962858486136</v>
      </c>
      <c r="P17" s="120">
        <f t="shared" si="2"/>
        <v>795.21570286788904</v>
      </c>
      <c r="Q17" s="120">
        <f t="shared" si="2"/>
        <v>841.26177715091683</v>
      </c>
      <c r="R17" s="120">
        <f t="shared" si="2"/>
        <v>887.30785143394451</v>
      </c>
      <c r="S17" s="120">
        <f t="shared" si="2"/>
        <v>933.3539257169723</v>
      </c>
      <c r="T17" s="120">
        <f t="shared" si="2"/>
        <v>979.4</v>
      </c>
      <c r="U17" s="120">
        <f t="shared" si="2"/>
        <v>1025.4460742830279</v>
      </c>
      <c r="V17" s="120">
        <f t="shared" si="2"/>
        <v>1071.4921485660554</v>
      </c>
      <c r="W17" s="120">
        <f t="shared" si="2"/>
        <v>1117.5382228490832</v>
      </c>
      <c r="X17" s="120">
        <f t="shared" si="2"/>
        <v>1163.584297132111</v>
      </c>
      <c r="Y17" s="120">
        <f t="shared" si="2"/>
        <v>1209.6303714151388</v>
      </c>
      <c r="Z17" s="121">
        <f t="shared" si="2"/>
        <v>1255.6764456981664</v>
      </c>
      <c r="AK17" s="5"/>
    </row>
    <row r="18" spans="1:37" ht="18" customHeight="1" x14ac:dyDescent="0.4">
      <c r="A18" s="9"/>
      <c r="B18" s="122"/>
      <c r="C18" s="123">
        <v>11</v>
      </c>
      <c r="D18" s="124">
        <f t="shared" ref="D18:Z18" si="3">(D$14-$F95)*$I95*(($AN$3/50)^$J95)</f>
        <v>252.04434537775691</v>
      </c>
      <c r="E18" s="124">
        <f t="shared" si="3"/>
        <v>299.51032379164707</v>
      </c>
      <c r="F18" s="124">
        <f t="shared" si="3"/>
        <v>346.97630220553731</v>
      </c>
      <c r="G18" s="124">
        <f t="shared" si="3"/>
        <v>394.44228061942749</v>
      </c>
      <c r="H18" s="124">
        <f t="shared" si="3"/>
        <v>441.90825903331768</v>
      </c>
      <c r="I18" s="124">
        <f t="shared" si="3"/>
        <v>489.37423744720786</v>
      </c>
      <c r="J18" s="124">
        <f t="shared" si="3"/>
        <v>536.84021586109805</v>
      </c>
      <c r="K18" s="124">
        <f t="shared" si="3"/>
        <v>584.30619427498823</v>
      </c>
      <c r="L18" s="124">
        <f t="shared" si="3"/>
        <v>631.77217268887841</v>
      </c>
      <c r="M18" s="124">
        <f t="shared" si="3"/>
        <v>679.2381511027686</v>
      </c>
      <c r="N18" s="124">
        <f t="shared" si="3"/>
        <v>726.70412951665878</v>
      </c>
      <c r="O18" s="124">
        <f t="shared" si="3"/>
        <v>774.17010793054897</v>
      </c>
      <c r="P18" s="124">
        <f t="shared" si="3"/>
        <v>821.63608634443926</v>
      </c>
      <c r="Q18" s="124">
        <f t="shared" si="3"/>
        <v>869.10206475832945</v>
      </c>
      <c r="R18" s="124">
        <f t="shared" si="3"/>
        <v>916.56804317221963</v>
      </c>
      <c r="S18" s="124">
        <f t="shared" si="3"/>
        <v>964.03402158610982</v>
      </c>
      <c r="T18" s="124">
        <f t="shared" si="3"/>
        <v>1011.5</v>
      </c>
      <c r="U18" s="124">
        <f t="shared" si="3"/>
        <v>1058.9659784138901</v>
      </c>
      <c r="V18" s="124">
        <f t="shared" si="3"/>
        <v>1106.4319568277804</v>
      </c>
      <c r="W18" s="124">
        <f t="shared" si="3"/>
        <v>1153.8979352416707</v>
      </c>
      <c r="X18" s="124">
        <f t="shared" si="3"/>
        <v>1201.3639136555607</v>
      </c>
      <c r="Y18" s="124">
        <f t="shared" si="3"/>
        <v>1248.829892069451</v>
      </c>
      <c r="Z18" s="125">
        <f t="shared" si="3"/>
        <v>1296.2958704833413</v>
      </c>
      <c r="AK18" s="5"/>
    </row>
    <row r="19" spans="1:37" ht="18" customHeight="1" thickBot="1" x14ac:dyDescent="0.45">
      <c r="A19" s="9"/>
      <c r="B19" s="122"/>
      <c r="C19" s="123">
        <v>15</v>
      </c>
      <c r="D19" s="124">
        <f t="shared" ref="D19:Z19" si="4">(D$14-$F96)*$I96*(($AN$3/50)^$J96)</f>
        <v>383.21660516605175</v>
      </c>
      <c r="E19" s="124">
        <f t="shared" si="4"/>
        <v>450.68431734317352</v>
      </c>
      <c r="F19" s="124">
        <f t="shared" si="4"/>
        <v>518.15202952029529</v>
      </c>
      <c r="G19" s="124">
        <f t="shared" si="4"/>
        <v>585.619741697417</v>
      </c>
      <c r="H19" s="124">
        <f t="shared" si="4"/>
        <v>653.08745387453882</v>
      </c>
      <c r="I19" s="124">
        <f t="shared" si="4"/>
        <v>720.55516605166054</v>
      </c>
      <c r="J19" s="124">
        <f t="shared" si="4"/>
        <v>788.02287822878236</v>
      </c>
      <c r="K19" s="124">
        <f t="shared" si="4"/>
        <v>855.49059040590407</v>
      </c>
      <c r="L19" s="124">
        <f t="shared" si="4"/>
        <v>922.9583025830259</v>
      </c>
      <c r="M19" s="124">
        <f t="shared" si="4"/>
        <v>990.42601476014761</v>
      </c>
      <c r="N19" s="124">
        <f t="shared" si="4"/>
        <v>1057.8937269372695</v>
      </c>
      <c r="O19" s="124">
        <f t="shared" si="4"/>
        <v>1125.3614391143913</v>
      </c>
      <c r="P19" s="124">
        <f t="shared" si="4"/>
        <v>1192.829151291513</v>
      </c>
      <c r="Q19" s="124">
        <f t="shared" si="4"/>
        <v>1260.2968634686347</v>
      </c>
      <c r="R19" s="124">
        <f t="shared" si="4"/>
        <v>1327.7645756457566</v>
      </c>
      <c r="S19" s="124">
        <f t="shared" si="4"/>
        <v>1395.2322878228783</v>
      </c>
      <c r="T19" s="124">
        <f t="shared" si="4"/>
        <v>1462.7</v>
      </c>
      <c r="U19" s="124">
        <f t="shared" si="4"/>
        <v>1530.1677121771218</v>
      </c>
      <c r="V19" s="124">
        <f t="shared" si="4"/>
        <v>1597.6354243542437</v>
      </c>
      <c r="W19" s="124">
        <f t="shared" si="4"/>
        <v>1665.1031365313654</v>
      </c>
      <c r="X19" s="124">
        <f t="shared" si="4"/>
        <v>1732.5708487084871</v>
      </c>
      <c r="Y19" s="124">
        <f t="shared" si="4"/>
        <v>1800.0385608856088</v>
      </c>
      <c r="Z19" s="125">
        <f t="shared" si="4"/>
        <v>1867.5062730627308</v>
      </c>
      <c r="AK19" s="5"/>
    </row>
    <row r="20" spans="1:37" ht="18" customHeight="1" x14ac:dyDescent="0.4">
      <c r="A20" s="9"/>
      <c r="B20" s="126">
        <v>42</v>
      </c>
      <c r="C20" s="119">
        <v>9</v>
      </c>
      <c r="D20" s="120">
        <f t="shared" ref="D20:Z20" si="5">(D$14-$F99)*$I99*(($AN$3/50)^$J99)</f>
        <v>291.88850574712649</v>
      </c>
      <c r="E20" s="120">
        <f t="shared" si="5"/>
        <v>342.65172413793107</v>
      </c>
      <c r="F20" s="120">
        <f t="shared" si="5"/>
        <v>393.41494252873565</v>
      </c>
      <c r="G20" s="120">
        <f t="shared" si="5"/>
        <v>444.17816091954029</v>
      </c>
      <c r="H20" s="120">
        <f t="shared" si="5"/>
        <v>494.94137931034487</v>
      </c>
      <c r="I20" s="120">
        <f t="shared" si="5"/>
        <v>545.70459770114951</v>
      </c>
      <c r="J20" s="120">
        <f t="shared" si="5"/>
        <v>596.46781609195409</v>
      </c>
      <c r="K20" s="120">
        <f t="shared" si="5"/>
        <v>647.23103448275867</v>
      </c>
      <c r="L20" s="120">
        <f t="shared" si="5"/>
        <v>697.99425287356325</v>
      </c>
      <c r="M20" s="120">
        <f t="shared" si="5"/>
        <v>748.75747126436795</v>
      </c>
      <c r="N20" s="120">
        <f t="shared" si="5"/>
        <v>799.52068965517253</v>
      </c>
      <c r="O20" s="120">
        <f t="shared" si="5"/>
        <v>850.28390804597711</v>
      </c>
      <c r="P20" s="120">
        <f t="shared" si="5"/>
        <v>901.0471264367817</v>
      </c>
      <c r="Q20" s="120">
        <f t="shared" si="5"/>
        <v>951.81034482758628</v>
      </c>
      <c r="R20" s="120">
        <f t="shared" si="5"/>
        <v>1002.5735632183909</v>
      </c>
      <c r="S20" s="120">
        <f t="shared" si="5"/>
        <v>1053.3367816091954</v>
      </c>
      <c r="T20" s="120">
        <f t="shared" si="5"/>
        <v>1104.1000000000001</v>
      </c>
      <c r="U20" s="120">
        <f t="shared" si="5"/>
        <v>1154.8632183908048</v>
      </c>
      <c r="V20" s="120">
        <f t="shared" si="5"/>
        <v>1205.6264367816093</v>
      </c>
      <c r="W20" s="120">
        <f t="shared" si="5"/>
        <v>1256.389655172414</v>
      </c>
      <c r="X20" s="120">
        <f t="shared" si="5"/>
        <v>1307.1528735632185</v>
      </c>
      <c r="Y20" s="120">
        <f t="shared" si="5"/>
        <v>1357.9160919540232</v>
      </c>
      <c r="Z20" s="121">
        <f t="shared" si="5"/>
        <v>1408.6793103448276</v>
      </c>
      <c r="AK20" s="5"/>
    </row>
    <row r="21" spans="1:37" ht="18" customHeight="1" x14ac:dyDescent="0.4">
      <c r="A21" s="9"/>
      <c r="B21" s="127"/>
      <c r="C21" s="123">
        <v>11</v>
      </c>
      <c r="D21" s="124">
        <f t="shared" ref="D21:Z21" si="6">(D$14-$F100)*$I100*(($AN$3/50)^$J100)</f>
        <v>353.29493087557603</v>
      </c>
      <c r="E21" s="124">
        <f t="shared" si="6"/>
        <v>415.27649769585253</v>
      </c>
      <c r="F21" s="124">
        <f t="shared" si="6"/>
        <v>477.25806451612902</v>
      </c>
      <c r="G21" s="124">
        <f t="shared" si="6"/>
        <v>539.23963133640552</v>
      </c>
      <c r="H21" s="124">
        <f t="shared" si="6"/>
        <v>601.22119815668202</v>
      </c>
      <c r="I21" s="124">
        <f t="shared" si="6"/>
        <v>663.20276497695852</v>
      </c>
      <c r="J21" s="124">
        <f t="shared" si="6"/>
        <v>725.18433179723502</v>
      </c>
      <c r="K21" s="124">
        <f t="shared" si="6"/>
        <v>787.16589861751152</v>
      </c>
      <c r="L21" s="124">
        <f t="shared" si="6"/>
        <v>849.14746543778801</v>
      </c>
      <c r="M21" s="124">
        <f t="shared" si="6"/>
        <v>911.12903225806451</v>
      </c>
      <c r="N21" s="124">
        <f t="shared" si="6"/>
        <v>973.11059907834101</v>
      </c>
      <c r="O21" s="124">
        <f t="shared" si="6"/>
        <v>1035.0921658986174</v>
      </c>
      <c r="P21" s="124">
        <f t="shared" si="6"/>
        <v>1097.073732718894</v>
      </c>
      <c r="Q21" s="124">
        <f t="shared" si="6"/>
        <v>1159.0552995391704</v>
      </c>
      <c r="R21" s="124">
        <f t="shared" si="6"/>
        <v>1221.036866359447</v>
      </c>
      <c r="S21" s="124">
        <f t="shared" si="6"/>
        <v>1283.0184331797234</v>
      </c>
      <c r="T21" s="124">
        <f t="shared" si="6"/>
        <v>1345</v>
      </c>
      <c r="U21" s="124">
        <f t="shared" si="6"/>
        <v>1406.9815668202764</v>
      </c>
      <c r="V21" s="124">
        <f t="shared" si="6"/>
        <v>1468.963133640553</v>
      </c>
      <c r="W21" s="124">
        <f t="shared" si="6"/>
        <v>1530.9447004608294</v>
      </c>
      <c r="X21" s="124">
        <f t="shared" si="6"/>
        <v>1592.926267281106</v>
      </c>
      <c r="Y21" s="124">
        <f t="shared" si="6"/>
        <v>1654.9078341013824</v>
      </c>
      <c r="Z21" s="125">
        <f t="shared" si="6"/>
        <v>1716.889400921659</v>
      </c>
      <c r="AK21" s="5"/>
    </row>
    <row r="22" spans="1:37" ht="18" customHeight="1" thickBot="1" x14ac:dyDescent="0.45">
      <c r="A22" s="9"/>
      <c r="B22" s="128"/>
      <c r="C22" s="129">
        <v>15</v>
      </c>
      <c r="D22" s="116">
        <f t="shared" ref="D22:Z22" si="7">(D$14-$F101)*$I101*(($AN$3/50)^$J101)</f>
        <v>497.31439114391156</v>
      </c>
      <c r="E22" s="116">
        <f t="shared" si="7"/>
        <v>584.86974169741711</v>
      </c>
      <c r="F22" s="116">
        <f t="shared" si="7"/>
        <v>672.42509225092272</v>
      </c>
      <c r="G22" s="116">
        <f t="shared" si="7"/>
        <v>759.98044280442821</v>
      </c>
      <c r="H22" s="116">
        <f t="shared" si="7"/>
        <v>847.53579335793381</v>
      </c>
      <c r="I22" s="116">
        <f t="shared" si="7"/>
        <v>935.0911439114393</v>
      </c>
      <c r="J22" s="116">
        <f t="shared" si="7"/>
        <v>1022.6464944649449</v>
      </c>
      <c r="K22" s="116">
        <f t="shared" si="7"/>
        <v>1110.2018450184505</v>
      </c>
      <c r="L22" s="116">
        <f t="shared" si="7"/>
        <v>1197.7571955719559</v>
      </c>
      <c r="M22" s="116">
        <f t="shared" si="7"/>
        <v>1285.3125461254615</v>
      </c>
      <c r="N22" s="116">
        <f t="shared" si="7"/>
        <v>1372.8678966789671</v>
      </c>
      <c r="O22" s="116">
        <f t="shared" si="7"/>
        <v>1460.4232472324725</v>
      </c>
      <c r="P22" s="116">
        <f t="shared" si="7"/>
        <v>1547.9785977859781</v>
      </c>
      <c r="Q22" s="116">
        <f t="shared" si="7"/>
        <v>1635.5339483394837</v>
      </c>
      <c r="R22" s="116">
        <f t="shared" si="7"/>
        <v>1723.0892988929893</v>
      </c>
      <c r="S22" s="116">
        <f t="shared" si="7"/>
        <v>1810.6446494464947</v>
      </c>
      <c r="T22" s="116">
        <f t="shared" si="7"/>
        <v>1898.2000000000003</v>
      </c>
      <c r="U22" s="116">
        <f t="shared" si="7"/>
        <v>1985.7553505535059</v>
      </c>
      <c r="V22" s="116">
        <f t="shared" si="7"/>
        <v>2073.3107011070115</v>
      </c>
      <c r="W22" s="116">
        <f t="shared" si="7"/>
        <v>2160.8660516605169</v>
      </c>
      <c r="X22" s="116">
        <f t="shared" si="7"/>
        <v>2248.4214022140227</v>
      </c>
      <c r="Y22" s="116">
        <f t="shared" si="7"/>
        <v>2335.9767527675281</v>
      </c>
      <c r="Z22" s="117">
        <f t="shared" si="7"/>
        <v>2423.5321033210334</v>
      </c>
      <c r="AK22" s="5"/>
    </row>
    <row r="23" spans="1:37" x14ac:dyDescent="0.4">
      <c r="A23" s="9"/>
      <c r="B23" s="7" t="s">
        <v>27</v>
      </c>
      <c r="C23" s="9"/>
      <c r="D23" s="9"/>
      <c r="E23" s="9"/>
      <c r="F23" s="9"/>
      <c r="G23" s="9"/>
      <c r="H23" s="9"/>
      <c r="I23" s="9"/>
      <c r="AK23" s="5"/>
    </row>
    <row r="24" spans="1:37" x14ac:dyDescent="0.4">
      <c r="A24" s="9"/>
      <c r="B24" s="9"/>
      <c r="C24" s="9"/>
      <c r="D24" s="9"/>
      <c r="E24" s="9"/>
      <c r="F24" s="9"/>
      <c r="G24" s="9"/>
      <c r="H24" s="9"/>
      <c r="I24" s="9"/>
      <c r="AK24" s="5"/>
    </row>
    <row r="25" spans="1:37" x14ac:dyDescent="0.4">
      <c r="A25" s="9"/>
      <c r="B25" s="67"/>
      <c r="C25" s="9"/>
      <c r="D25" s="9"/>
      <c r="E25" s="9"/>
      <c r="F25" s="9"/>
      <c r="G25" s="9"/>
      <c r="H25" s="9"/>
      <c r="I25" s="9"/>
      <c r="AK25" s="5"/>
    </row>
    <row r="26" spans="1:37" x14ac:dyDescent="0.4">
      <c r="A26" s="9"/>
      <c r="B26" s="9"/>
      <c r="C26" s="9"/>
      <c r="D26" s="9"/>
      <c r="E26" s="9"/>
      <c r="F26" s="9"/>
      <c r="G26" s="9"/>
      <c r="H26" s="9"/>
      <c r="AK26" s="5">
        <f t="shared" ref="AK26" si="8">Z24*(1-Z26)</f>
        <v>0</v>
      </c>
    </row>
    <row r="27" spans="1:37" x14ac:dyDescent="0.4">
      <c r="A27" s="9"/>
      <c r="B27" s="9"/>
      <c r="C27" s="9"/>
      <c r="D27" s="9"/>
      <c r="E27" s="9"/>
      <c r="F27" s="9"/>
      <c r="G27" s="9"/>
      <c r="H27" s="9"/>
      <c r="AB27" s="9"/>
      <c r="AC27" s="9"/>
      <c r="AD27" s="9"/>
      <c r="AE27" s="9"/>
      <c r="AF27" s="9"/>
      <c r="AG27" s="9"/>
      <c r="AH27" s="9"/>
      <c r="AI27" s="9"/>
      <c r="AJ27" s="9"/>
    </row>
    <row r="28" spans="1:37" x14ac:dyDescent="0.4">
      <c r="A28" s="9"/>
      <c r="B28" s="9"/>
      <c r="C28" s="9"/>
      <c r="D28" s="9"/>
      <c r="E28" s="9"/>
      <c r="F28" s="9"/>
      <c r="G28" s="9"/>
      <c r="H28" s="9"/>
      <c r="AB28" s="9"/>
      <c r="AC28" s="9"/>
      <c r="AD28" s="9"/>
      <c r="AE28" s="9"/>
      <c r="AF28" s="9"/>
      <c r="AG28" s="9"/>
      <c r="AH28" s="9"/>
      <c r="AI28" s="9"/>
      <c r="AJ28" s="9"/>
    </row>
    <row r="29" spans="1:37" x14ac:dyDescent="0.4">
      <c r="A29" s="9"/>
      <c r="B29" s="9"/>
      <c r="C29" s="9"/>
      <c r="D29" s="9"/>
      <c r="E29" s="9"/>
      <c r="F29" s="9"/>
      <c r="G29" s="9"/>
      <c r="H29" s="9"/>
      <c r="I29" s="9"/>
      <c r="AB29" s="9"/>
      <c r="AC29" s="9"/>
      <c r="AD29" s="9"/>
      <c r="AE29" s="9"/>
      <c r="AF29" s="9"/>
      <c r="AG29" s="9"/>
      <c r="AH29" s="9"/>
      <c r="AI29" s="9"/>
      <c r="AJ29" s="9"/>
    </row>
    <row r="30" spans="1:37" x14ac:dyDescent="0.4">
      <c r="A30" s="9"/>
      <c r="B30" s="9"/>
      <c r="C30" s="9"/>
      <c r="D30" s="9"/>
      <c r="E30" s="9"/>
      <c r="F30" s="9"/>
      <c r="G30" s="9"/>
      <c r="H30" s="9"/>
      <c r="I30" s="9"/>
      <c r="AB30" s="9"/>
      <c r="AC30" s="9"/>
      <c r="AD30" s="9"/>
      <c r="AE30" s="9"/>
      <c r="AF30" s="9"/>
      <c r="AG30" s="9"/>
      <c r="AH30" s="9"/>
      <c r="AI30" s="9"/>
      <c r="AJ30" s="9"/>
    </row>
    <row r="31" spans="1:37" x14ac:dyDescent="0.4">
      <c r="A31" s="9"/>
      <c r="B31" s="9"/>
      <c r="C31" s="9"/>
      <c r="D31" s="9"/>
      <c r="E31" s="9"/>
      <c r="F31" s="9"/>
      <c r="G31" s="9"/>
      <c r="H31" s="9"/>
      <c r="I31" s="9"/>
      <c r="AB31" s="9"/>
      <c r="AC31" s="9"/>
      <c r="AD31" s="9"/>
      <c r="AE31" s="9"/>
      <c r="AF31" s="9"/>
      <c r="AG31" s="9"/>
      <c r="AH31" s="9"/>
      <c r="AI31" s="9"/>
      <c r="AJ31" s="9"/>
    </row>
    <row r="32" spans="1:37" x14ac:dyDescent="0.4">
      <c r="A32" s="9"/>
      <c r="B32" s="9"/>
      <c r="C32" s="9"/>
      <c r="D32" s="9"/>
      <c r="E32" s="9"/>
      <c r="F32" s="9"/>
      <c r="G32" s="9"/>
      <c r="H32" s="9"/>
      <c r="I32" s="9"/>
      <c r="AB32" s="9"/>
      <c r="AC32" s="9"/>
      <c r="AD32" s="9"/>
      <c r="AE32" s="9"/>
      <c r="AF32" s="9"/>
      <c r="AG32" s="9"/>
      <c r="AH32" s="9"/>
      <c r="AI32" s="9"/>
      <c r="AJ32" s="9"/>
    </row>
    <row r="33" spans="1:36" x14ac:dyDescent="0.4">
      <c r="A33" s="9"/>
      <c r="B33" s="9"/>
      <c r="C33" s="9"/>
      <c r="D33" s="9"/>
      <c r="E33" s="9"/>
      <c r="F33" s="9"/>
      <c r="G33" s="9"/>
      <c r="H33" s="9"/>
      <c r="I33" s="9"/>
      <c r="AB33" s="9"/>
      <c r="AC33" s="9"/>
      <c r="AD33" s="9"/>
      <c r="AE33" s="9"/>
      <c r="AF33" s="9"/>
      <c r="AG33" s="9"/>
      <c r="AH33" s="9"/>
      <c r="AI33" s="9"/>
      <c r="AJ33" s="9"/>
    </row>
    <row r="34" spans="1:36" x14ac:dyDescent="0.4">
      <c r="A34" s="9"/>
      <c r="B34" s="9"/>
      <c r="C34" s="9"/>
      <c r="D34" s="9"/>
      <c r="E34" s="9"/>
      <c r="F34" s="9"/>
      <c r="G34" s="9"/>
      <c r="H34" s="9"/>
      <c r="I34" s="9"/>
      <c r="AB34" s="9"/>
      <c r="AC34" s="9"/>
      <c r="AD34" s="9"/>
      <c r="AE34" s="9"/>
      <c r="AF34" s="9"/>
      <c r="AG34" s="9"/>
      <c r="AH34" s="9"/>
      <c r="AI34" s="9"/>
      <c r="AJ34" s="9"/>
    </row>
    <row r="35" spans="1:36" x14ac:dyDescent="0.4">
      <c r="A35" s="9"/>
      <c r="B35" s="9"/>
      <c r="C35" s="9"/>
      <c r="D35" s="9"/>
      <c r="E35" s="9"/>
      <c r="F35" s="9"/>
      <c r="G35" s="9"/>
      <c r="H35" s="9"/>
      <c r="I35" s="9"/>
      <c r="AB35" s="9"/>
      <c r="AC35" s="9"/>
      <c r="AD35" s="9"/>
      <c r="AE35" s="9"/>
      <c r="AF35" s="9"/>
      <c r="AG35" s="9"/>
      <c r="AH35" s="9"/>
      <c r="AI35" s="9"/>
      <c r="AJ35" s="9"/>
    </row>
    <row r="36" spans="1:36" x14ac:dyDescent="0.4">
      <c r="A36" s="9"/>
      <c r="B36" s="9"/>
      <c r="C36" s="9"/>
      <c r="D36" s="9"/>
      <c r="E36" s="9"/>
      <c r="F36" s="9"/>
      <c r="G36" s="9"/>
      <c r="H36" s="9"/>
      <c r="I36" s="9"/>
      <c r="AB36" s="9"/>
      <c r="AC36" s="9"/>
      <c r="AD36" s="9"/>
      <c r="AE36" s="9"/>
      <c r="AF36" s="9"/>
      <c r="AG36" s="9"/>
      <c r="AH36" s="9"/>
      <c r="AI36" s="9"/>
      <c r="AJ36" s="9"/>
    </row>
    <row r="37" spans="1:36" x14ac:dyDescent="0.4">
      <c r="A37" s="9"/>
      <c r="B37" s="9"/>
      <c r="C37" s="9"/>
      <c r="D37" s="9"/>
      <c r="E37" s="9"/>
      <c r="F37" s="9"/>
      <c r="G37" s="9"/>
      <c r="H37" s="9"/>
      <c r="I37" s="9"/>
      <c r="AB37" s="9"/>
      <c r="AC37" s="9"/>
      <c r="AD37" s="9"/>
      <c r="AE37" s="9"/>
      <c r="AF37" s="9"/>
      <c r="AG37" s="9"/>
      <c r="AH37" s="9"/>
      <c r="AI37" s="9"/>
      <c r="AJ37" s="9"/>
    </row>
    <row r="38" spans="1:36" x14ac:dyDescent="0.4">
      <c r="A38" s="9"/>
      <c r="B38" s="9"/>
      <c r="C38" s="9"/>
      <c r="D38" s="9"/>
      <c r="E38" s="9"/>
      <c r="F38" s="9"/>
      <c r="G38" s="9"/>
      <c r="H38" s="9"/>
      <c r="I38" s="9"/>
      <c r="AB38" s="9"/>
      <c r="AC38" s="9"/>
      <c r="AD38" s="9"/>
      <c r="AE38" s="9"/>
      <c r="AF38" s="9"/>
      <c r="AG38" s="9"/>
      <c r="AH38" s="9"/>
      <c r="AI38" s="9"/>
      <c r="AJ38" s="9"/>
    </row>
    <row r="39" spans="1:36" x14ac:dyDescent="0.4">
      <c r="A39" s="9"/>
      <c r="B39" s="9"/>
      <c r="C39" s="9"/>
      <c r="D39" s="9"/>
      <c r="E39" s="9"/>
      <c r="F39" s="9"/>
      <c r="G39" s="9"/>
      <c r="H39" s="9"/>
      <c r="I39" s="9"/>
      <c r="AB39" s="9"/>
      <c r="AC39" s="9"/>
      <c r="AD39" s="9"/>
      <c r="AE39" s="9"/>
      <c r="AF39" s="9"/>
      <c r="AG39" s="9"/>
      <c r="AH39" s="9"/>
      <c r="AI39" s="9"/>
      <c r="AJ39" s="9"/>
    </row>
    <row r="40" spans="1:36" x14ac:dyDescent="0.4">
      <c r="A40" s="9"/>
      <c r="B40" s="9"/>
      <c r="C40" s="9"/>
      <c r="D40" s="9"/>
      <c r="E40" s="9"/>
      <c r="F40" s="9"/>
      <c r="G40" s="9"/>
      <c r="H40" s="9"/>
      <c r="I40" s="9"/>
      <c r="AB40" s="9"/>
      <c r="AC40" s="9"/>
      <c r="AD40" s="9"/>
      <c r="AE40" s="9"/>
      <c r="AF40" s="9"/>
      <c r="AG40" s="9"/>
      <c r="AH40" s="9"/>
      <c r="AI40" s="9"/>
      <c r="AJ40" s="9"/>
    </row>
    <row r="41" spans="1:36" x14ac:dyDescent="0.4">
      <c r="A41" s="9"/>
      <c r="B41" s="9"/>
      <c r="C41" s="9"/>
      <c r="D41" s="9"/>
      <c r="E41" s="9"/>
      <c r="F41" s="9"/>
      <c r="G41" s="9"/>
      <c r="H41" s="9"/>
      <c r="I41" s="9"/>
      <c r="AB41" s="9"/>
      <c r="AC41" s="9"/>
      <c r="AD41" s="9"/>
      <c r="AE41" s="9"/>
      <c r="AF41" s="9"/>
      <c r="AG41" s="9"/>
      <c r="AH41" s="9"/>
      <c r="AI41" s="9"/>
      <c r="AJ41" s="9"/>
    </row>
    <row r="42" spans="1:36" x14ac:dyDescent="0.4">
      <c r="A42" s="9"/>
      <c r="B42" s="9"/>
      <c r="C42" s="9"/>
      <c r="D42" s="9"/>
      <c r="E42" s="9"/>
      <c r="F42" s="9"/>
      <c r="G42" s="9"/>
      <c r="H42" s="9"/>
      <c r="I42" s="9"/>
      <c r="J42" s="9"/>
      <c r="K42" s="9"/>
      <c r="L42" s="9"/>
      <c r="M42" s="9"/>
      <c r="AB42" s="9"/>
      <c r="AC42" s="9"/>
      <c r="AD42" s="9"/>
      <c r="AE42" s="9"/>
      <c r="AF42" s="9"/>
      <c r="AG42" s="9"/>
      <c r="AH42" s="9"/>
      <c r="AI42" s="9"/>
      <c r="AJ42" s="9"/>
    </row>
    <row r="43" spans="1:36" x14ac:dyDescent="0.4">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1:36" x14ac:dyDescent="0.4">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1:36" x14ac:dyDescent="0.4">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row>
    <row r="46" spans="1:36" x14ac:dyDescent="0.4">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1:36" x14ac:dyDescent="0.4">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1:36" x14ac:dyDescent="0.4">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1:36" x14ac:dyDescent="0.4">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row>
    <row r="50" spans="1:36" x14ac:dyDescent="0.4">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row>
    <row r="51" spans="1:36" x14ac:dyDescent="0.4">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1:36" x14ac:dyDescent="0.4">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1:36" x14ac:dyDescent="0.4">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1:36" x14ac:dyDescent="0.4">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row>
    <row r="55" spans="1:36" x14ac:dyDescent="0.4">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90" spans="1:36" hidden="1" x14ac:dyDescent="0.4">
      <c r="A90" s="9"/>
      <c r="B90" s="85" t="s">
        <v>15</v>
      </c>
      <c r="C90" s="85"/>
      <c r="D90" s="85"/>
      <c r="E90" s="85"/>
      <c r="F90" s="85"/>
      <c r="G90" s="85"/>
      <c r="H90" s="85"/>
      <c r="I90" s="85"/>
      <c r="J90" s="85"/>
      <c r="K90" s="9"/>
      <c r="L90" s="9"/>
      <c r="M90" s="85" t="s">
        <v>14</v>
      </c>
      <c r="N90" s="85"/>
      <c r="O90" s="85"/>
      <c r="P90" s="85"/>
      <c r="Q90" s="85"/>
      <c r="R90" s="85"/>
      <c r="S90" s="85"/>
      <c r="T90" s="85"/>
      <c r="U90" s="85"/>
      <c r="V90" s="9"/>
      <c r="W90" s="9"/>
      <c r="X90" s="9"/>
      <c r="Y90" s="9"/>
      <c r="Z90" s="9"/>
      <c r="AA90" s="9"/>
      <c r="AB90" s="9"/>
      <c r="AC90" s="9"/>
      <c r="AD90" s="9"/>
      <c r="AE90" s="9"/>
      <c r="AF90" s="9"/>
      <c r="AG90" s="9"/>
      <c r="AH90" s="9"/>
      <c r="AI90" s="9"/>
      <c r="AJ90" s="9"/>
    </row>
    <row r="91" spans="1:36" ht="52.2" hidden="1" x14ac:dyDescent="0.4">
      <c r="A91" s="9"/>
      <c r="B91" s="24" t="s">
        <v>5</v>
      </c>
      <c r="C91" s="24" t="s">
        <v>4</v>
      </c>
      <c r="D91" s="25" t="s">
        <v>13</v>
      </c>
      <c r="E91" s="25" t="s">
        <v>12</v>
      </c>
      <c r="F91" s="25" t="s">
        <v>11</v>
      </c>
      <c r="G91" s="25" t="s">
        <v>10</v>
      </c>
      <c r="H91" s="25" t="s">
        <v>9</v>
      </c>
      <c r="I91" s="25" t="s">
        <v>8</v>
      </c>
      <c r="J91" s="25" t="s">
        <v>7</v>
      </c>
      <c r="L91" s="9"/>
      <c r="M91" s="24" t="s">
        <v>5</v>
      </c>
      <c r="N91" s="24" t="s">
        <v>4</v>
      </c>
      <c r="O91" s="25" t="s">
        <v>13</v>
      </c>
      <c r="P91" s="25" t="s">
        <v>12</v>
      </c>
      <c r="Q91" s="25" t="s">
        <v>11</v>
      </c>
      <c r="R91" s="25" t="s">
        <v>10</v>
      </c>
      <c r="S91" s="25" t="s">
        <v>9</v>
      </c>
      <c r="T91" s="25" t="s">
        <v>8</v>
      </c>
      <c r="U91" s="25" t="s">
        <v>7</v>
      </c>
      <c r="V91" s="9"/>
      <c r="W91" s="9"/>
      <c r="X91" s="9"/>
      <c r="Y91" s="9"/>
      <c r="Z91" s="9"/>
      <c r="AA91" s="9"/>
      <c r="AB91" s="9"/>
      <c r="AC91" s="9"/>
      <c r="AD91" s="9"/>
      <c r="AE91" s="9"/>
      <c r="AF91" s="9"/>
      <c r="AG91" s="9"/>
      <c r="AH91" s="9"/>
      <c r="AI91" s="9"/>
      <c r="AJ91" s="9"/>
    </row>
    <row r="92" spans="1:36" hidden="1" x14ac:dyDescent="0.4">
      <c r="A92" s="9"/>
      <c r="B92" s="79">
        <v>22</v>
      </c>
      <c r="C92" s="26">
        <v>9</v>
      </c>
      <c r="D92" s="27">
        <v>240</v>
      </c>
      <c r="E92" s="28">
        <v>217.2</v>
      </c>
      <c r="F92" s="29">
        <f t="shared" ref="F92:F103" si="29">D92-E92</f>
        <v>22.800000000000011</v>
      </c>
      <c r="G92" s="29">
        <v>681.3</v>
      </c>
      <c r="H92" s="29">
        <f t="shared" ref="H92:H103" si="30">G92/(E92/100)</f>
        <v>313.67403314917129</v>
      </c>
      <c r="I92" s="30">
        <f t="shared" ref="I92:I103" si="31">H92/100</f>
        <v>3.1367403314917128</v>
      </c>
      <c r="J92" s="30">
        <v>1.3050999999999999</v>
      </c>
      <c r="L92" s="9"/>
      <c r="M92" s="79">
        <v>22</v>
      </c>
      <c r="N92" s="26">
        <v>9</v>
      </c>
      <c r="O92" s="27">
        <v>240</v>
      </c>
      <c r="P92" s="28">
        <v>217.2</v>
      </c>
      <c r="Q92" s="29">
        <f t="shared" ref="Q92:Q103" si="32">O92-P92</f>
        <v>22.800000000000011</v>
      </c>
      <c r="R92" s="29">
        <v>681.3</v>
      </c>
      <c r="S92" s="29">
        <f t="shared" ref="S92:S103" si="33">R92/(P92/100)</f>
        <v>313.67403314917129</v>
      </c>
      <c r="T92" s="30">
        <f t="shared" ref="T92:T103" si="34">S92/100</f>
        <v>3.1367403314917128</v>
      </c>
      <c r="U92" s="30">
        <v>1.3050999999999999</v>
      </c>
      <c r="V92" s="9"/>
      <c r="W92" s="9"/>
      <c r="X92" s="9"/>
      <c r="Y92" s="9"/>
      <c r="Z92" s="9"/>
      <c r="AA92" s="9"/>
      <c r="AB92" s="9"/>
      <c r="AC92" s="9"/>
      <c r="AD92" s="9"/>
      <c r="AE92" s="9"/>
      <c r="AF92" s="9"/>
      <c r="AG92" s="9"/>
      <c r="AH92" s="9"/>
      <c r="AI92" s="9"/>
      <c r="AJ92" s="9"/>
    </row>
    <row r="93" spans="1:36" hidden="1" x14ac:dyDescent="0.4">
      <c r="A93" s="9"/>
      <c r="B93" s="80"/>
      <c r="C93" s="31">
        <v>15</v>
      </c>
      <c r="D93" s="32">
        <v>240</v>
      </c>
      <c r="E93" s="33">
        <v>216.6</v>
      </c>
      <c r="F93" s="34">
        <f t="shared" si="29"/>
        <v>23.400000000000006</v>
      </c>
      <c r="G93" s="34">
        <v>980.1</v>
      </c>
      <c r="H93" s="34">
        <f t="shared" si="30"/>
        <v>452.49307479224382</v>
      </c>
      <c r="I93" s="35">
        <f t="shared" si="31"/>
        <v>4.5249307479224381</v>
      </c>
      <c r="J93" s="35">
        <v>1.514</v>
      </c>
      <c r="L93" s="9"/>
      <c r="M93" s="80"/>
      <c r="N93" s="31">
        <v>15</v>
      </c>
      <c r="O93" s="32">
        <v>240</v>
      </c>
      <c r="P93" s="33">
        <v>216.6</v>
      </c>
      <c r="Q93" s="34">
        <f t="shared" si="32"/>
        <v>23.400000000000006</v>
      </c>
      <c r="R93" s="34">
        <v>980.1</v>
      </c>
      <c r="S93" s="34">
        <f t="shared" si="33"/>
        <v>452.49307479224382</v>
      </c>
      <c r="T93" s="35">
        <f t="shared" si="34"/>
        <v>4.5249307479224381</v>
      </c>
      <c r="U93" s="35">
        <v>1.514</v>
      </c>
      <c r="V93" s="9"/>
      <c r="W93" s="9"/>
      <c r="X93" s="9"/>
      <c r="Y93" s="9"/>
      <c r="Z93" s="9"/>
      <c r="AA93" s="9"/>
      <c r="AB93" s="9"/>
      <c r="AC93" s="9"/>
      <c r="AD93" s="9"/>
      <c r="AE93" s="9"/>
      <c r="AF93" s="9"/>
      <c r="AG93" s="9"/>
      <c r="AH93" s="9"/>
      <c r="AI93" s="9"/>
      <c r="AJ93" s="9"/>
    </row>
    <row r="94" spans="1:36" hidden="1" x14ac:dyDescent="0.4">
      <c r="A94" s="9"/>
      <c r="B94" s="71">
        <v>32</v>
      </c>
      <c r="C94" s="36">
        <v>9</v>
      </c>
      <c r="D94" s="37">
        <v>240</v>
      </c>
      <c r="E94" s="38">
        <v>212.7</v>
      </c>
      <c r="F94" s="39">
        <f t="shared" si="29"/>
        <v>27.300000000000011</v>
      </c>
      <c r="G94" s="39">
        <v>979.4</v>
      </c>
      <c r="H94" s="39">
        <f t="shared" si="30"/>
        <v>460.46074283027741</v>
      </c>
      <c r="I94" s="40">
        <f t="shared" si="31"/>
        <v>4.6046074283027743</v>
      </c>
      <c r="J94" s="41">
        <v>1.3381000000000001</v>
      </c>
      <c r="L94" s="9"/>
      <c r="M94" s="71">
        <v>32</v>
      </c>
      <c r="N94" s="36">
        <v>9</v>
      </c>
      <c r="O94" s="37">
        <v>240</v>
      </c>
      <c r="P94" s="38">
        <v>212.7</v>
      </c>
      <c r="Q94" s="39">
        <f t="shared" si="32"/>
        <v>27.300000000000011</v>
      </c>
      <c r="R94" s="39">
        <v>979.4</v>
      </c>
      <c r="S94" s="39">
        <f t="shared" si="33"/>
        <v>460.46074283027741</v>
      </c>
      <c r="T94" s="40">
        <f t="shared" si="34"/>
        <v>4.6046074283027743</v>
      </c>
      <c r="U94" s="41">
        <v>1.3381000000000001</v>
      </c>
      <c r="V94" s="9"/>
      <c r="W94" s="9"/>
      <c r="X94" s="9"/>
      <c r="Y94" s="9"/>
      <c r="Z94" s="9"/>
      <c r="AA94" s="9"/>
      <c r="AB94" s="9"/>
      <c r="AC94" s="9"/>
      <c r="AD94" s="9"/>
      <c r="AE94" s="9"/>
      <c r="AF94" s="9"/>
      <c r="AG94" s="9"/>
      <c r="AH94" s="9"/>
      <c r="AI94" s="9"/>
      <c r="AJ94" s="9"/>
    </row>
    <row r="95" spans="1:36" hidden="1" x14ac:dyDescent="0.4">
      <c r="A95" s="9"/>
      <c r="B95" s="72"/>
      <c r="C95" s="42">
        <v>11</v>
      </c>
      <c r="D95" s="43">
        <v>240</v>
      </c>
      <c r="E95" s="44">
        <v>213.1</v>
      </c>
      <c r="F95" s="18">
        <f t="shared" si="29"/>
        <v>26.900000000000006</v>
      </c>
      <c r="G95" s="18">
        <v>1011.5</v>
      </c>
      <c r="H95" s="18">
        <f t="shared" si="30"/>
        <v>474.65978413890195</v>
      </c>
      <c r="I95" s="45">
        <f t="shared" si="31"/>
        <v>4.7465978413890193</v>
      </c>
      <c r="J95" s="46">
        <v>1.4226000000000001</v>
      </c>
      <c r="L95" s="9"/>
      <c r="M95" s="72"/>
      <c r="N95" s="42">
        <v>11</v>
      </c>
      <c r="O95" s="43">
        <v>240</v>
      </c>
      <c r="P95" s="44">
        <v>213.1</v>
      </c>
      <c r="Q95" s="18">
        <f t="shared" si="32"/>
        <v>26.900000000000006</v>
      </c>
      <c r="R95" s="18">
        <v>1011.5</v>
      </c>
      <c r="S95" s="18">
        <f t="shared" si="33"/>
        <v>474.65978413890195</v>
      </c>
      <c r="T95" s="45">
        <f t="shared" si="34"/>
        <v>4.7465978413890193</v>
      </c>
      <c r="U95" s="46">
        <v>1.4226000000000001</v>
      </c>
      <c r="V95" s="9"/>
      <c r="W95" s="9"/>
      <c r="X95" s="9"/>
      <c r="Y95" s="9"/>
      <c r="Z95" s="9"/>
      <c r="AA95" s="9"/>
      <c r="AB95" s="9"/>
      <c r="AC95" s="9"/>
      <c r="AD95" s="9"/>
      <c r="AE95" s="9"/>
      <c r="AF95" s="9"/>
      <c r="AG95" s="9"/>
      <c r="AH95" s="9"/>
      <c r="AI95" s="9"/>
      <c r="AJ95" s="9"/>
    </row>
    <row r="96" spans="1:36" hidden="1" x14ac:dyDescent="0.4">
      <c r="A96" s="9"/>
      <c r="B96" s="72"/>
      <c r="C96" s="42">
        <v>15</v>
      </c>
      <c r="D96" s="43">
        <v>240</v>
      </c>
      <c r="E96" s="44">
        <f>P96+1</f>
        <v>216.8</v>
      </c>
      <c r="F96" s="18">
        <f t="shared" si="29"/>
        <v>23.199999999999989</v>
      </c>
      <c r="G96" s="18">
        <v>1462.7</v>
      </c>
      <c r="H96" s="18">
        <f t="shared" si="30"/>
        <v>674.67712177121768</v>
      </c>
      <c r="I96" s="45">
        <f t="shared" si="31"/>
        <v>6.746771217712177</v>
      </c>
      <c r="J96" s="46">
        <v>1.4347000000000001</v>
      </c>
      <c r="L96" s="9"/>
      <c r="M96" s="72"/>
      <c r="N96" s="42">
        <v>15</v>
      </c>
      <c r="O96" s="43">
        <v>240</v>
      </c>
      <c r="P96" s="44">
        <v>215.8</v>
      </c>
      <c r="Q96" s="18">
        <f t="shared" si="32"/>
        <v>24.199999999999989</v>
      </c>
      <c r="R96" s="18">
        <v>1462.7</v>
      </c>
      <c r="S96" s="18">
        <f t="shared" si="33"/>
        <v>677.80352177942541</v>
      </c>
      <c r="T96" s="45">
        <f t="shared" si="34"/>
        <v>6.7780352177942538</v>
      </c>
      <c r="U96" s="46">
        <v>1.4347000000000001</v>
      </c>
      <c r="V96" s="9"/>
      <c r="W96" s="9"/>
      <c r="X96" s="9"/>
      <c r="Y96" s="9"/>
      <c r="Z96" s="9"/>
      <c r="AA96" s="9"/>
      <c r="AB96" s="9"/>
      <c r="AC96" s="9"/>
      <c r="AD96" s="9"/>
      <c r="AE96" s="9"/>
      <c r="AF96" s="9"/>
      <c r="AG96" s="9"/>
      <c r="AH96" s="9"/>
      <c r="AI96" s="9"/>
      <c r="AJ96" s="9"/>
    </row>
    <row r="97" spans="1:36" hidden="1" x14ac:dyDescent="0.4">
      <c r="A97" s="9"/>
      <c r="B97" s="72"/>
      <c r="C97" s="42">
        <v>30</v>
      </c>
      <c r="D97" s="43">
        <v>240</v>
      </c>
      <c r="E97" s="44">
        <f>P97+1</f>
        <v>217</v>
      </c>
      <c r="F97" s="18">
        <f t="shared" si="29"/>
        <v>23</v>
      </c>
      <c r="G97" s="18">
        <v>2153.4</v>
      </c>
      <c r="H97" s="18">
        <f t="shared" si="30"/>
        <v>992.35023041474665</v>
      </c>
      <c r="I97" s="45">
        <f t="shared" si="31"/>
        <v>9.9235023041474673</v>
      </c>
      <c r="J97" s="46">
        <v>1.4141999999999999</v>
      </c>
      <c r="L97" s="9"/>
      <c r="M97" s="72"/>
      <c r="N97" s="42">
        <v>30</v>
      </c>
      <c r="O97" s="43">
        <v>240</v>
      </c>
      <c r="P97" s="44">
        <v>216</v>
      </c>
      <c r="Q97" s="18">
        <f t="shared" si="32"/>
        <v>24</v>
      </c>
      <c r="R97" s="18">
        <v>2153.4</v>
      </c>
      <c r="S97" s="18">
        <f t="shared" si="33"/>
        <v>996.94444444444446</v>
      </c>
      <c r="T97" s="45">
        <f t="shared" si="34"/>
        <v>9.969444444444445</v>
      </c>
      <c r="U97" s="46">
        <v>1.4141999999999999</v>
      </c>
      <c r="V97" s="9"/>
      <c r="W97" s="9"/>
      <c r="X97" s="9"/>
      <c r="Y97" s="9"/>
      <c r="Z97" s="9"/>
      <c r="AA97" s="9"/>
      <c r="AB97" s="9"/>
      <c r="AC97" s="9"/>
      <c r="AD97" s="9"/>
      <c r="AE97" s="9"/>
      <c r="AF97" s="9"/>
      <c r="AG97" s="9"/>
      <c r="AH97" s="9"/>
      <c r="AI97" s="9"/>
      <c r="AJ97" s="9"/>
    </row>
    <row r="98" spans="1:36" hidden="1" x14ac:dyDescent="0.4">
      <c r="A98" s="9"/>
      <c r="B98" s="73"/>
      <c r="C98" s="47">
        <v>45</v>
      </c>
      <c r="D98" s="48">
        <v>180</v>
      </c>
      <c r="E98" s="49">
        <f>P98+6</f>
        <v>157.5</v>
      </c>
      <c r="F98" s="50">
        <f t="shared" si="29"/>
        <v>22.5</v>
      </c>
      <c r="G98" s="50">
        <v>1998.5</v>
      </c>
      <c r="H98" s="50">
        <f t="shared" si="30"/>
        <v>1268.8888888888889</v>
      </c>
      <c r="I98" s="51">
        <f t="shared" si="31"/>
        <v>12.68888888888889</v>
      </c>
      <c r="J98" s="52">
        <v>1.4853000000000001</v>
      </c>
      <c r="L98" s="9"/>
      <c r="M98" s="73"/>
      <c r="N98" s="47">
        <v>45</v>
      </c>
      <c r="O98" s="48">
        <v>180</v>
      </c>
      <c r="P98" s="49">
        <v>151.5</v>
      </c>
      <c r="Q98" s="50">
        <f t="shared" si="32"/>
        <v>28.5</v>
      </c>
      <c r="R98" s="50">
        <v>1998.5</v>
      </c>
      <c r="S98" s="50">
        <f t="shared" si="33"/>
        <v>1319.1419141914191</v>
      </c>
      <c r="T98" s="51">
        <f t="shared" si="34"/>
        <v>13.19141914191419</v>
      </c>
      <c r="U98" s="52">
        <v>1.4853000000000001</v>
      </c>
      <c r="V98" s="9"/>
      <c r="W98" s="9"/>
      <c r="X98" s="9"/>
      <c r="Y98" s="9"/>
      <c r="Z98" s="9"/>
      <c r="AA98" s="9"/>
      <c r="AB98" s="9"/>
      <c r="AC98" s="9"/>
      <c r="AD98" s="9"/>
      <c r="AE98" s="9"/>
      <c r="AF98" s="9"/>
      <c r="AG98" s="9"/>
      <c r="AH98" s="9"/>
      <c r="AI98" s="9"/>
      <c r="AJ98" s="9"/>
    </row>
    <row r="99" spans="1:36" hidden="1" x14ac:dyDescent="0.4">
      <c r="A99" s="9"/>
      <c r="B99" s="81">
        <v>42</v>
      </c>
      <c r="C99" s="26">
        <v>9</v>
      </c>
      <c r="D99" s="53">
        <v>240</v>
      </c>
      <c r="E99" s="54">
        <f>P99+1</f>
        <v>217.5</v>
      </c>
      <c r="F99" s="17">
        <f t="shared" si="29"/>
        <v>22.5</v>
      </c>
      <c r="G99" s="17">
        <v>1104.0999999999999</v>
      </c>
      <c r="H99" s="17">
        <f t="shared" si="30"/>
        <v>507.63218390804599</v>
      </c>
      <c r="I99" s="55">
        <f t="shared" si="31"/>
        <v>5.0763218390804603</v>
      </c>
      <c r="J99" s="55">
        <v>1.3724000000000001</v>
      </c>
      <c r="L99" s="9"/>
      <c r="M99" s="81">
        <v>42</v>
      </c>
      <c r="N99" s="26">
        <v>9</v>
      </c>
      <c r="O99" s="53">
        <v>240</v>
      </c>
      <c r="P99" s="54">
        <v>216.5</v>
      </c>
      <c r="Q99" s="17">
        <f t="shared" si="32"/>
        <v>23.5</v>
      </c>
      <c r="R99" s="17">
        <v>1104.0999999999999</v>
      </c>
      <c r="S99" s="17">
        <f t="shared" si="33"/>
        <v>509.97690531177824</v>
      </c>
      <c r="T99" s="55">
        <f t="shared" si="34"/>
        <v>5.0997690531177824</v>
      </c>
      <c r="U99" s="55">
        <v>1.3724000000000001</v>
      </c>
      <c r="V99" s="9"/>
      <c r="W99" s="9"/>
      <c r="X99" s="9"/>
      <c r="Y99" s="9"/>
      <c r="Z99" s="9"/>
      <c r="AA99" s="9"/>
      <c r="AB99" s="9"/>
      <c r="AC99" s="9"/>
      <c r="AD99" s="9"/>
      <c r="AE99" s="9"/>
      <c r="AF99" s="9"/>
      <c r="AG99" s="9"/>
      <c r="AH99" s="9"/>
      <c r="AI99" s="9"/>
      <c r="AJ99" s="9"/>
    </row>
    <row r="100" spans="1:36" hidden="1" x14ac:dyDescent="0.4">
      <c r="A100" s="9"/>
      <c r="B100" s="82"/>
      <c r="C100" s="42">
        <v>11</v>
      </c>
      <c r="D100" s="43">
        <v>240</v>
      </c>
      <c r="E100" s="44">
        <f>P100+1</f>
        <v>217</v>
      </c>
      <c r="F100" s="18">
        <f t="shared" si="29"/>
        <v>23</v>
      </c>
      <c r="G100" s="18">
        <v>1345</v>
      </c>
      <c r="H100" s="18">
        <f t="shared" si="30"/>
        <v>619.81566820276498</v>
      </c>
      <c r="I100" s="45">
        <f t="shared" si="31"/>
        <v>6.1981566820276495</v>
      </c>
      <c r="J100" s="45">
        <v>1.4172</v>
      </c>
      <c r="L100" s="9"/>
      <c r="M100" s="82"/>
      <c r="N100" s="42">
        <v>11</v>
      </c>
      <c r="O100" s="43">
        <v>240</v>
      </c>
      <c r="P100" s="44">
        <v>216</v>
      </c>
      <c r="Q100" s="18">
        <f t="shared" si="32"/>
        <v>24</v>
      </c>
      <c r="R100" s="18">
        <v>1345</v>
      </c>
      <c r="S100" s="18">
        <f t="shared" si="33"/>
        <v>622.68518518518511</v>
      </c>
      <c r="T100" s="45">
        <f t="shared" si="34"/>
        <v>6.2268518518518512</v>
      </c>
      <c r="U100" s="45">
        <v>1.4172</v>
      </c>
      <c r="V100" s="9"/>
      <c r="W100" s="9"/>
      <c r="X100" s="9"/>
      <c r="Y100" s="9"/>
      <c r="Z100" s="9"/>
      <c r="AA100" s="9"/>
      <c r="AB100" s="9"/>
      <c r="AC100" s="9"/>
      <c r="AD100" s="9"/>
      <c r="AE100" s="9"/>
      <c r="AF100" s="9"/>
      <c r="AG100" s="9"/>
      <c r="AH100" s="9"/>
      <c r="AI100" s="9"/>
      <c r="AJ100" s="9"/>
    </row>
    <row r="101" spans="1:36" hidden="1" x14ac:dyDescent="0.4">
      <c r="A101" s="9"/>
      <c r="B101" s="82"/>
      <c r="C101" s="42">
        <v>15</v>
      </c>
      <c r="D101" s="43">
        <v>240</v>
      </c>
      <c r="E101" s="44">
        <v>216.8</v>
      </c>
      <c r="F101" s="18">
        <f t="shared" si="29"/>
        <v>23.199999999999989</v>
      </c>
      <c r="G101" s="18">
        <v>1898.2</v>
      </c>
      <c r="H101" s="18">
        <f t="shared" si="30"/>
        <v>875.55350553505536</v>
      </c>
      <c r="I101" s="45">
        <f t="shared" si="31"/>
        <v>8.7555350553505544</v>
      </c>
      <c r="J101" s="45">
        <v>1.4833000000000001</v>
      </c>
      <c r="L101" s="9"/>
      <c r="M101" s="82"/>
      <c r="N101" s="42">
        <v>15</v>
      </c>
      <c r="O101" s="43">
        <v>240</v>
      </c>
      <c r="P101" s="44">
        <v>216.8</v>
      </c>
      <c r="Q101" s="18">
        <f t="shared" si="32"/>
        <v>23.199999999999989</v>
      </c>
      <c r="R101" s="18">
        <v>1898.2</v>
      </c>
      <c r="S101" s="18">
        <f t="shared" si="33"/>
        <v>875.55350553505536</v>
      </c>
      <c r="T101" s="45">
        <f t="shared" si="34"/>
        <v>8.7555350553505544</v>
      </c>
      <c r="U101" s="45">
        <v>1.4833000000000001</v>
      </c>
      <c r="V101" s="9"/>
      <c r="W101" s="9"/>
      <c r="X101" s="9"/>
      <c r="Y101" s="9"/>
      <c r="Z101" s="9"/>
      <c r="AA101" s="9"/>
      <c r="AB101" s="9"/>
      <c r="AC101" s="9"/>
      <c r="AD101" s="9"/>
      <c r="AE101" s="9"/>
      <c r="AF101" s="9"/>
      <c r="AG101" s="9"/>
      <c r="AH101" s="9"/>
      <c r="AI101" s="9"/>
      <c r="AJ101" s="9"/>
    </row>
    <row r="102" spans="1:36" hidden="1" x14ac:dyDescent="0.4">
      <c r="A102" s="9"/>
      <c r="B102" s="82"/>
      <c r="C102" s="42">
        <v>30</v>
      </c>
      <c r="D102" s="43">
        <v>180</v>
      </c>
      <c r="E102" s="44">
        <f>P102+5</f>
        <v>157</v>
      </c>
      <c r="F102" s="18">
        <f t="shared" si="29"/>
        <v>23</v>
      </c>
      <c r="G102" s="18">
        <v>2031</v>
      </c>
      <c r="H102" s="18">
        <f t="shared" si="30"/>
        <v>1293.6305732484077</v>
      </c>
      <c r="I102" s="45">
        <f t="shared" si="31"/>
        <v>12.936305732484078</v>
      </c>
      <c r="J102" s="45">
        <v>1.4008</v>
      </c>
      <c r="L102" s="9"/>
      <c r="M102" s="82"/>
      <c r="N102" s="42">
        <v>30</v>
      </c>
      <c r="O102" s="43">
        <v>180</v>
      </c>
      <c r="P102" s="44">
        <v>152</v>
      </c>
      <c r="Q102" s="18">
        <f t="shared" si="32"/>
        <v>28</v>
      </c>
      <c r="R102" s="18">
        <v>2031</v>
      </c>
      <c r="S102" s="18">
        <f t="shared" si="33"/>
        <v>1336.1842105263158</v>
      </c>
      <c r="T102" s="45">
        <f t="shared" si="34"/>
        <v>13.361842105263158</v>
      </c>
      <c r="U102" s="45">
        <v>1.4008</v>
      </c>
      <c r="V102" s="9"/>
      <c r="W102" s="9"/>
      <c r="X102" s="9"/>
      <c r="Y102" s="9"/>
      <c r="Z102" s="9"/>
      <c r="AA102" s="9"/>
      <c r="AB102" s="9"/>
      <c r="AC102" s="9"/>
      <c r="AD102" s="9"/>
      <c r="AE102" s="9"/>
      <c r="AF102" s="9"/>
      <c r="AG102" s="9"/>
      <c r="AH102" s="9"/>
      <c r="AI102" s="9"/>
      <c r="AJ102" s="9"/>
    </row>
    <row r="103" spans="1:36" hidden="1" x14ac:dyDescent="0.4">
      <c r="A103" s="9"/>
      <c r="B103" s="82"/>
      <c r="C103" s="42">
        <v>45</v>
      </c>
      <c r="D103" s="56">
        <v>140</v>
      </c>
      <c r="E103" s="57">
        <f>P103+6</f>
        <v>117</v>
      </c>
      <c r="F103" s="16">
        <f t="shared" si="29"/>
        <v>23</v>
      </c>
      <c r="G103" s="16">
        <v>1795.9</v>
      </c>
      <c r="H103" s="16">
        <f t="shared" si="30"/>
        <v>1534.9572649572651</v>
      </c>
      <c r="I103" s="58">
        <f t="shared" si="31"/>
        <v>15.349572649572652</v>
      </c>
      <c r="J103" s="58">
        <v>1.4307000000000001</v>
      </c>
      <c r="L103" s="9"/>
      <c r="M103" s="82"/>
      <c r="N103" s="42">
        <v>45</v>
      </c>
      <c r="O103" s="56">
        <v>140</v>
      </c>
      <c r="P103" s="57">
        <v>111</v>
      </c>
      <c r="Q103" s="16">
        <f t="shared" si="32"/>
        <v>29</v>
      </c>
      <c r="R103" s="16">
        <v>1795.9</v>
      </c>
      <c r="S103" s="16">
        <f t="shared" si="33"/>
        <v>1617.9279279279278</v>
      </c>
      <c r="T103" s="58">
        <f t="shared" si="34"/>
        <v>16.179279279279278</v>
      </c>
      <c r="U103" s="58">
        <v>1.4307000000000001</v>
      </c>
      <c r="V103" s="9"/>
      <c r="W103" s="9"/>
      <c r="X103" s="9"/>
      <c r="Y103" s="9"/>
      <c r="Z103" s="9"/>
      <c r="AA103" s="9"/>
      <c r="AB103" s="9"/>
      <c r="AC103" s="9"/>
      <c r="AD103" s="9"/>
      <c r="AE103" s="9"/>
      <c r="AF103" s="9"/>
      <c r="AG103" s="9"/>
      <c r="AH103" s="9"/>
      <c r="AI103" s="9"/>
      <c r="AJ103" s="9"/>
    </row>
  </sheetData>
  <sheetProtection algorithmName="SHA-512" hashValue="s73IcdPKOntECdoBz/IvMJOURsFe7dwGMxPwLXqMopknYEbSv/GHWdLKuUzXJFqjNHhnwL3YF78HlKKpUF+xIQ==" saltValue="GdupsWANnZL4ysZ4F1frzQ==" spinCount="100000" sheet="1" objects="1" scenarios="1" formatCells="0" formatColumns="0" formatRows="0" insertColumns="0" insertRows="0" insertHyperlinks="0" deleteColumns="0" deleteRows="0"/>
  <mergeCells count="23">
    <mergeCell ref="V9:Y9"/>
    <mergeCell ref="V10:Y10"/>
    <mergeCell ref="B13:B14"/>
    <mergeCell ref="C13:C14"/>
    <mergeCell ref="V5:Y5"/>
    <mergeCell ref="V7:Y7"/>
    <mergeCell ref="V8:Y8"/>
    <mergeCell ref="J6:R8"/>
    <mergeCell ref="B15:B16"/>
    <mergeCell ref="B17:B19"/>
    <mergeCell ref="B20:B22"/>
    <mergeCell ref="B99:B103"/>
    <mergeCell ref="M99:M103"/>
    <mergeCell ref="B90:J90"/>
    <mergeCell ref="M90:U90"/>
    <mergeCell ref="U3:Y3"/>
    <mergeCell ref="U4:Y4"/>
    <mergeCell ref="B94:B98"/>
    <mergeCell ref="J9:R9"/>
    <mergeCell ref="D13:Z13"/>
    <mergeCell ref="B92:B93"/>
    <mergeCell ref="M92:M93"/>
    <mergeCell ref="M94:M98"/>
  </mergeCells>
  <conditionalFormatting sqref="A13:A23 D15:Z22 C23:I23 A24:I25 A26:H28 AB27:AJ42 A29:I41 A42:M42 A43:AJ55 D59:AJ73 A71:C72 C73 A73:A87 A88:AJ89 A90 K90:L90 V90:AJ103 D91:J91 O91:U91 A91:C103 L91:N103 F92:F103 Q92:Q103 A104:AJ111">
    <cfRule type="expression" dxfId="7" priority="179" stopIfTrue="1">
      <formula>A$58&gt;$Z$10</formula>
    </cfRule>
    <cfRule type="cellIs" dxfId="6" priority="180" stopIfTrue="1" operator="between">
      <formula>$AN$4</formula>
      <formula>$AN$5</formula>
    </cfRule>
  </conditionalFormatting>
  <conditionalFormatting sqref="D76:AJ87">
    <cfRule type="colorScale" priority="229">
      <colorScale>
        <cfvo type="min"/>
        <cfvo type="max"/>
        <color rgb="FFF8696B"/>
        <color rgb="FFFCFCFF"/>
      </colorScale>
    </cfRule>
    <cfRule type="expression" dxfId="5" priority="230" stopIfTrue="1">
      <formula>D$58&gt;$Z$10</formula>
    </cfRule>
    <cfRule type="cellIs" dxfId="4" priority="231" stopIfTrue="1" operator="between">
      <formula>$AN$4</formula>
      <formula>$AN$5</formula>
    </cfRule>
  </conditionalFormatting>
  <conditionalFormatting sqref="H92:I103 S92:T103">
    <cfRule type="expression" dxfId="3" priority="232" stopIfTrue="1">
      <formula>D$58&gt;$Z$10</formula>
    </cfRule>
    <cfRule type="cellIs" dxfId="2" priority="233" stopIfTrue="1" operator="between">
      <formula>$AN$4</formula>
      <formula>$AN$5</formula>
    </cfRule>
  </conditionalFormatting>
  <conditionalFormatting sqref="J92:J103 U92:U103">
    <cfRule type="expression" dxfId="1" priority="236" stopIfTrue="1">
      <formula>G$58&gt;$Z$10</formula>
    </cfRule>
    <cfRule type="cellIs" dxfId="0" priority="237" stopIfTrue="1" operator="between">
      <formula>$AN$4</formula>
      <formula>$AN$5</formula>
    </cfRule>
  </conditionalFormatting>
  <dataValidations disablePrompts="1" count="1">
    <dataValidation type="list" allowBlank="1" showInputMessage="1" showErrorMessage="1" sqref="E56 JA56 SW56 ACS56 AMO56 AWK56 BGG56 BQC56 BZY56 CJU56 CTQ56 DDM56 DNI56 DXE56 EHA56 EQW56 FAS56 FKO56 FUK56 GEG56 GOC56 GXY56 HHU56 HRQ56 IBM56 ILI56 IVE56 JFA56 JOW56 JYS56 KIO56 KSK56 LCG56 LMC56 LVY56 MFU56 MPQ56 MZM56 NJI56 NTE56 ODA56 OMW56 OWS56 PGO56 PQK56 QAG56 QKC56 QTY56 RDU56 RNQ56 RXM56 SHI56 SRE56 TBA56 TKW56 TUS56 UEO56 UOK56 UYG56 VIC56 VRY56 WBU56 WLQ56 WVM56 G56 JC56 SY56 ACU56 AMQ56 AWM56 BGI56 BQE56 CAA56 CJW56 CTS56 DDO56 DNK56 DXG56 EHC56 EQY56 FAU56 FKQ56 FUM56 GEI56 GOE56 GYA56 HHW56 HRS56 IBO56 ILK56 IVG56 JFC56 JOY56 JYU56 KIQ56 KSM56 LCI56 LME56 LWA56 MFW56 MPS56 MZO56 NJK56 NTG56 ODC56 OMY56 OWU56 PGQ56 PQM56 QAI56 QKE56 QUA56 RDW56 RNS56 RXO56 SHK56 SRG56 TBC56 TKY56 TUU56 UEQ56 UOM56 UYI56 VIE56 VSA56 WBW56 WLS56 WVO56 WVO983132 WLS983132 WBW983132 VSA983132 VIE983132 UYI983132 UOM983132 UEQ983132 TUU983132 TKY983132 TBC983132 SRG983132 SHK983132 RXO983132 RNS983132 RDW983132 QUA983132 QKE983132 QAI983132 PQM983132 PGQ983132 OWU983132 OMY983132 ODC983132 NTG983132 NJK983132 MZO983132 MPS983132 MFW983132 LWA983132 LME983132 LCI983132 KSM983132 KIQ983132 JYU983132 JOY983132 JFC983132 IVG983132 ILK983132 IBO983132 HRS983132 HHW983132 GYA983132 GOE983132 GEI983132 FUM983132 FKQ983132 FAU983132 EQY983132 EHC983132 DXG983132 DNK983132 DDO983132 CTS983132 CJW983132 CAA983132 BQE983132 BGI983132 AWM983132 AMQ983132 ACU983132 SY983132 JC983132 G983132 WVO917596 WLS917596 WBW917596 VSA917596 VIE917596 UYI917596 UOM917596 UEQ917596 TUU917596 TKY917596 TBC917596 SRG917596 SHK917596 RXO917596 RNS917596 RDW917596 QUA917596 QKE917596 QAI917596 PQM917596 PGQ917596 OWU917596 OMY917596 ODC917596 NTG917596 NJK917596 MZO917596 MPS917596 MFW917596 LWA917596 LME917596 LCI917596 KSM917596 KIQ917596 JYU917596 JOY917596 JFC917596 IVG917596 ILK917596 IBO917596 HRS917596 HHW917596 GYA917596 GOE917596 GEI917596 FUM917596 FKQ917596 FAU917596 EQY917596 EHC917596 DXG917596 DNK917596 DDO917596 CTS917596 CJW917596 CAA917596 BQE917596 BGI917596 AWM917596 AMQ917596 ACU917596 SY917596 JC917596 G917596 WVO852060 WLS852060 WBW852060 VSA852060 VIE852060 UYI852060 UOM852060 UEQ852060 TUU852060 TKY852060 TBC852060 SRG852060 SHK852060 RXO852060 RNS852060 RDW852060 QUA852060 QKE852060 QAI852060 PQM852060 PGQ852060 OWU852060 OMY852060 ODC852060 NTG852060 NJK852060 MZO852060 MPS852060 MFW852060 LWA852060 LME852060 LCI852060 KSM852060 KIQ852060 JYU852060 JOY852060 JFC852060 IVG852060 ILK852060 IBO852060 HRS852060 HHW852060 GYA852060 GOE852060 GEI852060 FUM852060 FKQ852060 FAU852060 EQY852060 EHC852060 DXG852060 DNK852060 DDO852060 CTS852060 CJW852060 CAA852060 BQE852060 BGI852060 AWM852060 AMQ852060 ACU852060 SY852060 JC852060 G852060 WVO786524 WLS786524 WBW786524 VSA786524 VIE786524 UYI786524 UOM786524 UEQ786524 TUU786524 TKY786524 TBC786524 SRG786524 SHK786524 RXO786524 RNS786524 RDW786524 QUA786524 QKE786524 QAI786524 PQM786524 PGQ786524 OWU786524 OMY786524 ODC786524 NTG786524 NJK786524 MZO786524 MPS786524 MFW786524 LWA786524 LME786524 LCI786524 KSM786524 KIQ786524 JYU786524 JOY786524 JFC786524 IVG786524 ILK786524 IBO786524 HRS786524 HHW786524 GYA786524 GOE786524 GEI786524 FUM786524 FKQ786524 FAU786524 EQY786524 EHC786524 DXG786524 DNK786524 DDO786524 CTS786524 CJW786524 CAA786524 BQE786524 BGI786524 AWM786524 AMQ786524 ACU786524 SY786524 JC786524 G786524 WVO720988 WLS720988 WBW720988 VSA720988 VIE720988 UYI720988 UOM720988 UEQ720988 TUU720988 TKY720988 TBC720988 SRG720988 SHK720988 RXO720988 RNS720988 RDW720988 QUA720988 QKE720988 QAI720988 PQM720988 PGQ720988 OWU720988 OMY720988 ODC720988 NTG720988 NJK720988 MZO720988 MPS720988 MFW720988 LWA720988 LME720988 LCI720988 KSM720988 KIQ720988 JYU720988 JOY720988 JFC720988 IVG720988 ILK720988 IBO720988 HRS720988 HHW720988 GYA720988 GOE720988 GEI720988 FUM720988 FKQ720988 FAU720988 EQY720988 EHC720988 DXG720988 DNK720988 DDO720988 CTS720988 CJW720988 CAA720988 BQE720988 BGI720988 AWM720988 AMQ720988 ACU720988 SY720988 JC720988 G720988 WVO655452 WLS655452 WBW655452 VSA655452 VIE655452 UYI655452 UOM655452 UEQ655452 TUU655452 TKY655452 TBC655452 SRG655452 SHK655452 RXO655452 RNS655452 RDW655452 QUA655452 QKE655452 QAI655452 PQM655452 PGQ655452 OWU655452 OMY655452 ODC655452 NTG655452 NJK655452 MZO655452 MPS655452 MFW655452 LWA655452 LME655452 LCI655452 KSM655452 KIQ655452 JYU655452 JOY655452 JFC655452 IVG655452 ILK655452 IBO655452 HRS655452 HHW655452 GYA655452 GOE655452 GEI655452 FUM655452 FKQ655452 FAU655452 EQY655452 EHC655452 DXG655452 DNK655452 DDO655452 CTS655452 CJW655452 CAA655452 BQE655452 BGI655452 AWM655452 AMQ655452 ACU655452 SY655452 JC655452 G655452 WVO589916 WLS589916 WBW589916 VSA589916 VIE589916 UYI589916 UOM589916 UEQ589916 TUU589916 TKY589916 TBC589916 SRG589916 SHK589916 RXO589916 RNS589916 RDW589916 QUA589916 QKE589916 QAI589916 PQM589916 PGQ589916 OWU589916 OMY589916 ODC589916 NTG589916 NJK589916 MZO589916 MPS589916 MFW589916 LWA589916 LME589916 LCI589916 KSM589916 KIQ589916 JYU589916 JOY589916 JFC589916 IVG589916 ILK589916 IBO589916 HRS589916 HHW589916 GYA589916 GOE589916 GEI589916 FUM589916 FKQ589916 FAU589916 EQY589916 EHC589916 DXG589916 DNK589916 DDO589916 CTS589916 CJW589916 CAA589916 BQE589916 BGI589916 AWM589916 AMQ589916 ACU589916 SY589916 JC589916 G589916 WVO524380 WLS524380 WBW524380 VSA524380 VIE524380 UYI524380 UOM524380 UEQ524380 TUU524380 TKY524380 TBC524380 SRG524380 SHK524380 RXO524380 RNS524380 RDW524380 QUA524380 QKE524380 QAI524380 PQM524380 PGQ524380 OWU524380 OMY524380 ODC524380 NTG524380 NJK524380 MZO524380 MPS524380 MFW524380 LWA524380 LME524380 LCI524380 KSM524380 KIQ524380 JYU524380 JOY524380 JFC524380 IVG524380 ILK524380 IBO524380 HRS524380 HHW524380 GYA524380 GOE524380 GEI524380 FUM524380 FKQ524380 FAU524380 EQY524380 EHC524380 DXG524380 DNK524380 DDO524380 CTS524380 CJW524380 CAA524380 BQE524380 BGI524380 AWM524380 AMQ524380 ACU524380 SY524380 JC524380 G524380 WVO458844 WLS458844 WBW458844 VSA458844 VIE458844 UYI458844 UOM458844 UEQ458844 TUU458844 TKY458844 TBC458844 SRG458844 SHK458844 RXO458844 RNS458844 RDW458844 QUA458844 QKE458844 QAI458844 PQM458844 PGQ458844 OWU458844 OMY458844 ODC458844 NTG458844 NJK458844 MZO458844 MPS458844 MFW458844 LWA458844 LME458844 LCI458844 KSM458844 KIQ458844 JYU458844 JOY458844 JFC458844 IVG458844 ILK458844 IBO458844 HRS458844 HHW458844 GYA458844 GOE458844 GEI458844 FUM458844 FKQ458844 FAU458844 EQY458844 EHC458844 DXG458844 DNK458844 DDO458844 CTS458844 CJW458844 CAA458844 BQE458844 BGI458844 AWM458844 AMQ458844 ACU458844 SY458844 JC458844 G458844 WVO393308 WLS393308 WBW393308 VSA393308 VIE393308 UYI393308 UOM393308 UEQ393308 TUU393308 TKY393308 TBC393308 SRG393308 SHK393308 RXO393308 RNS393308 RDW393308 QUA393308 QKE393308 QAI393308 PQM393308 PGQ393308 OWU393308 OMY393308 ODC393308 NTG393308 NJK393308 MZO393308 MPS393308 MFW393308 LWA393308 LME393308 LCI393308 KSM393308 KIQ393308 JYU393308 JOY393308 JFC393308 IVG393308 ILK393308 IBO393308 HRS393308 HHW393308 GYA393308 GOE393308 GEI393308 FUM393308 FKQ393308 FAU393308 EQY393308 EHC393308 DXG393308 DNK393308 DDO393308 CTS393308 CJW393308 CAA393308 BQE393308 BGI393308 AWM393308 AMQ393308 ACU393308 SY393308 JC393308 G393308 WVO327772 WLS327772 WBW327772 VSA327772 VIE327772 UYI327772 UOM327772 UEQ327772 TUU327772 TKY327772 TBC327772 SRG327772 SHK327772 RXO327772 RNS327772 RDW327772 QUA327772 QKE327772 QAI327772 PQM327772 PGQ327772 OWU327772 OMY327772 ODC327772 NTG327772 NJK327772 MZO327772 MPS327772 MFW327772 LWA327772 LME327772 LCI327772 KSM327772 KIQ327772 JYU327772 JOY327772 JFC327772 IVG327772 ILK327772 IBO327772 HRS327772 HHW327772 GYA327772 GOE327772 GEI327772 FUM327772 FKQ327772 FAU327772 EQY327772 EHC327772 DXG327772 DNK327772 DDO327772 CTS327772 CJW327772 CAA327772 BQE327772 BGI327772 AWM327772 AMQ327772 ACU327772 SY327772 JC327772 G327772 WVO262236 WLS262236 WBW262236 VSA262236 VIE262236 UYI262236 UOM262236 UEQ262236 TUU262236 TKY262236 TBC262236 SRG262236 SHK262236 RXO262236 RNS262236 RDW262236 QUA262236 QKE262236 QAI262236 PQM262236 PGQ262236 OWU262236 OMY262236 ODC262236 NTG262236 NJK262236 MZO262236 MPS262236 MFW262236 LWA262236 LME262236 LCI262236 KSM262236 KIQ262236 JYU262236 JOY262236 JFC262236 IVG262236 ILK262236 IBO262236 HRS262236 HHW262236 GYA262236 GOE262236 GEI262236 FUM262236 FKQ262236 FAU262236 EQY262236 EHC262236 DXG262236 DNK262236 DDO262236 CTS262236 CJW262236 CAA262236 BQE262236 BGI262236 AWM262236 AMQ262236 ACU262236 SY262236 JC262236 G262236 WVO196700 WLS196700 WBW196700 VSA196700 VIE196700 UYI196700 UOM196700 UEQ196700 TUU196700 TKY196700 TBC196700 SRG196700 SHK196700 RXO196700 RNS196700 RDW196700 QUA196700 QKE196700 QAI196700 PQM196700 PGQ196700 OWU196700 OMY196700 ODC196700 NTG196700 NJK196700 MZO196700 MPS196700 MFW196700 LWA196700 LME196700 LCI196700 KSM196700 KIQ196700 JYU196700 JOY196700 JFC196700 IVG196700 ILK196700 IBO196700 HRS196700 HHW196700 GYA196700 GOE196700 GEI196700 FUM196700 FKQ196700 FAU196700 EQY196700 EHC196700 DXG196700 DNK196700 DDO196700 CTS196700 CJW196700 CAA196700 BQE196700 BGI196700 AWM196700 AMQ196700 ACU196700 SY196700 JC196700 G196700 WVO131164 WLS131164 WBW131164 VSA131164 VIE131164 UYI131164 UOM131164 UEQ131164 TUU131164 TKY131164 TBC131164 SRG131164 SHK131164 RXO131164 RNS131164 RDW131164 QUA131164 QKE131164 QAI131164 PQM131164 PGQ131164 OWU131164 OMY131164 ODC131164 NTG131164 NJK131164 MZO131164 MPS131164 MFW131164 LWA131164 LME131164 LCI131164 KSM131164 KIQ131164 JYU131164 JOY131164 JFC131164 IVG131164 ILK131164 IBO131164 HRS131164 HHW131164 GYA131164 GOE131164 GEI131164 FUM131164 FKQ131164 FAU131164 EQY131164 EHC131164 DXG131164 DNK131164 DDO131164 CTS131164 CJW131164 CAA131164 BQE131164 BGI131164 AWM131164 AMQ131164 ACU131164 SY131164 JC131164 G131164 WVO65628 WLS65628 WBW65628 VSA65628 VIE65628 UYI65628 UOM65628 UEQ65628 TUU65628 TKY65628 TBC65628 SRG65628 SHK65628 RXO65628 RNS65628 RDW65628 QUA65628 QKE65628 QAI65628 PQM65628 PGQ65628 OWU65628 OMY65628 ODC65628 NTG65628 NJK65628 MZO65628 MPS65628 MFW65628 LWA65628 LME65628 LCI65628 KSM65628 KIQ65628 JYU65628 JOY65628 JFC65628 IVG65628 ILK65628 IBO65628 HRS65628 HHW65628 GYA65628 GOE65628 GEI65628 FUM65628 FKQ65628 FAU65628 EQY65628 EHC65628 DXG65628 DNK65628 DDO65628 CTS65628 CJW65628 CAA65628 BQE65628 BGI65628 AWM65628 AMQ65628 ACU65628 SY65628 JC65628 G65628 WVM983132 WLQ983132 WBU983132 VRY983132 VIC983132 UYG983132 UOK983132 UEO983132 TUS983132 TKW983132 TBA983132 SRE983132 SHI983132 RXM983132 RNQ983132 RDU983132 QTY983132 QKC983132 QAG983132 PQK983132 PGO983132 OWS983132 OMW983132 ODA983132 NTE983132 NJI983132 MZM983132 MPQ983132 MFU983132 LVY983132 LMC983132 LCG983132 KSK983132 KIO983132 JYS983132 JOW983132 JFA983132 IVE983132 ILI983132 IBM983132 HRQ983132 HHU983132 GXY983132 GOC983132 GEG983132 FUK983132 FKO983132 FAS983132 EQW983132 EHA983132 DXE983132 DNI983132 DDM983132 CTQ983132 CJU983132 BZY983132 BQC983132 BGG983132 AWK983132 AMO983132 ACS983132 SW983132 JA983132 E983132 WVM917596 WLQ917596 WBU917596 VRY917596 VIC917596 UYG917596 UOK917596 UEO917596 TUS917596 TKW917596 TBA917596 SRE917596 SHI917596 RXM917596 RNQ917596 RDU917596 QTY917596 QKC917596 QAG917596 PQK917596 PGO917596 OWS917596 OMW917596 ODA917596 NTE917596 NJI917596 MZM917596 MPQ917596 MFU917596 LVY917596 LMC917596 LCG917596 KSK917596 KIO917596 JYS917596 JOW917596 JFA917596 IVE917596 ILI917596 IBM917596 HRQ917596 HHU917596 GXY917596 GOC917596 GEG917596 FUK917596 FKO917596 FAS917596 EQW917596 EHA917596 DXE917596 DNI917596 DDM917596 CTQ917596 CJU917596 BZY917596 BQC917596 BGG917596 AWK917596 AMO917596 ACS917596 SW917596 JA917596 E917596 WVM852060 WLQ852060 WBU852060 VRY852060 VIC852060 UYG852060 UOK852060 UEO852060 TUS852060 TKW852060 TBA852060 SRE852060 SHI852060 RXM852060 RNQ852060 RDU852060 QTY852060 QKC852060 QAG852060 PQK852060 PGO852060 OWS852060 OMW852060 ODA852060 NTE852060 NJI852060 MZM852060 MPQ852060 MFU852060 LVY852060 LMC852060 LCG852060 KSK852060 KIO852060 JYS852060 JOW852060 JFA852060 IVE852060 ILI852060 IBM852060 HRQ852060 HHU852060 GXY852060 GOC852060 GEG852060 FUK852060 FKO852060 FAS852060 EQW852060 EHA852060 DXE852060 DNI852060 DDM852060 CTQ852060 CJU852060 BZY852060 BQC852060 BGG852060 AWK852060 AMO852060 ACS852060 SW852060 JA852060 E852060 WVM786524 WLQ786524 WBU786524 VRY786524 VIC786524 UYG786524 UOK786524 UEO786524 TUS786524 TKW786524 TBA786524 SRE786524 SHI786524 RXM786524 RNQ786524 RDU786524 QTY786524 QKC786524 QAG786524 PQK786524 PGO786524 OWS786524 OMW786524 ODA786524 NTE786524 NJI786524 MZM786524 MPQ786524 MFU786524 LVY786524 LMC786524 LCG786524 KSK786524 KIO786524 JYS786524 JOW786524 JFA786524 IVE786524 ILI786524 IBM786524 HRQ786524 HHU786524 GXY786524 GOC786524 GEG786524 FUK786524 FKO786524 FAS786524 EQW786524 EHA786524 DXE786524 DNI786524 DDM786524 CTQ786524 CJU786524 BZY786524 BQC786524 BGG786524 AWK786524 AMO786524 ACS786524 SW786524 JA786524 E786524 WVM720988 WLQ720988 WBU720988 VRY720988 VIC720988 UYG720988 UOK720988 UEO720988 TUS720988 TKW720988 TBA720988 SRE720988 SHI720988 RXM720988 RNQ720988 RDU720988 QTY720988 QKC720988 QAG720988 PQK720988 PGO720988 OWS720988 OMW720988 ODA720988 NTE720988 NJI720988 MZM720988 MPQ720988 MFU720988 LVY720988 LMC720988 LCG720988 KSK720988 KIO720988 JYS720988 JOW720988 JFA720988 IVE720988 ILI720988 IBM720988 HRQ720988 HHU720988 GXY720988 GOC720988 GEG720988 FUK720988 FKO720988 FAS720988 EQW720988 EHA720988 DXE720988 DNI720988 DDM720988 CTQ720988 CJU720988 BZY720988 BQC720988 BGG720988 AWK720988 AMO720988 ACS720988 SW720988 JA720988 E720988 WVM655452 WLQ655452 WBU655452 VRY655452 VIC655452 UYG655452 UOK655452 UEO655452 TUS655452 TKW655452 TBA655452 SRE655452 SHI655452 RXM655452 RNQ655452 RDU655452 QTY655452 QKC655452 QAG655452 PQK655452 PGO655452 OWS655452 OMW655452 ODA655452 NTE655452 NJI655452 MZM655452 MPQ655452 MFU655452 LVY655452 LMC655452 LCG655452 KSK655452 KIO655452 JYS655452 JOW655452 JFA655452 IVE655452 ILI655452 IBM655452 HRQ655452 HHU655452 GXY655452 GOC655452 GEG655452 FUK655452 FKO655452 FAS655452 EQW655452 EHA655452 DXE655452 DNI655452 DDM655452 CTQ655452 CJU655452 BZY655452 BQC655452 BGG655452 AWK655452 AMO655452 ACS655452 SW655452 JA655452 E655452 WVM589916 WLQ589916 WBU589916 VRY589916 VIC589916 UYG589916 UOK589916 UEO589916 TUS589916 TKW589916 TBA589916 SRE589916 SHI589916 RXM589916 RNQ589916 RDU589916 QTY589916 QKC589916 QAG589916 PQK589916 PGO589916 OWS589916 OMW589916 ODA589916 NTE589916 NJI589916 MZM589916 MPQ589916 MFU589916 LVY589916 LMC589916 LCG589916 KSK589916 KIO589916 JYS589916 JOW589916 JFA589916 IVE589916 ILI589916 IBM589916 HRQ589916 HHU589916 GXY589916 GOC589916 GEG589916 FUK589916 FKO589916 FAS589916 EQW589916 EHA589916 DXE589916 DNI589916 DDM589916 CTQ589916 CJU589916 BZY589916 BQC589916 BGG589916 AWK589916 AMO589916 ACS589916 SW589916 JA589916 E589916 WVM524380 WLQ524380 WBU524380 VRY524380 VIC524380 UYG524380 UOK524380 UEO524380 TUS524380 TKW524380 TBA524380 SRE524380 SHI524380 RXM524380 RNQ524380 RDU524380 QTY524380 QKC524380 QAG524380 PQK524380 PGO524380 OWS524380 OMW524380 ODA524380 NTE524380 NJI524380 MZM524380 MPQ524380 MFU524380 LVY524380 LMC524380 LCG524380 KSK524380 KIO524380 JYS524380 JOW524380 JFA524380 IVE524380 ILI524380 IBM524380 HRQ524380 HHU524380 GXY524380 GOC524380 GEG524380 FUK524380 FKO524380 FAS524380 EQW524380 EHA524380 DXE524380 DNI524380 DDM524380 CTQ524380 CJU524380 BZY524380 BQC524380 BGG524380 AWK524380 AMO524380 ACS524380 SW524380 JA524380 E524380 WVM458844 WLQ458844 WBU458844 VRY458844 VIC458844 UYG458844 UOK458844 UEO458844 TUS458844 TKW458844 TBA458844 SRE458844 SHI458844 RXM458844 RNQ458844 RDU458844 QTY458844 QKC458844 QAG458844 PQK458844 PGO458844 OWS458844 OMW458844 ODA458844 NTE458844 NJI458844 MZM458844 MPQ458844 MFU458844 LVY458844 LMC458844 LCG458844 KSK458844 KIO458844 JYS458844 JOW458844 JFA458844 IVE458844 ILI458844 IBM458844 HRQ458844 HHU458844 GXY458844 GOC458844 GEG458844 FUK458844 FKO458844 FAS458844 EQW458844 EHA458844 DXE458844 DNI458844 DDM458844 CTQ458844 CJU458844 BZY458844 BQC458844 BGG458844 AWK458844 AMO458844 ACS458844 SW458844 JA458844 E458844 WVM393308 WLQ393308 WBU393308 VRY393308 VIC393308 UYG393308 UOK393308 UEO393308 TUS393308 TKW393308 TBA393308 SRE393308 SHI393308 RXM393308 RNQ393308 RDU393308 QTY393308 QKC393308 QAG393308 PQK393308 PGO393308 OWS393308 OMW393308 ODA393308 NTE393308 NJI393308 MZM393308 MPQ393308 MFU393308 LVY393308 LMC393308 LCG393308 KSK393308 KIO393308 JYS393308 JOW393308 JFA393308 IVE393308 ILI393308 IBM393308 HRQ393308 HHU393308 GXY393308 GOC393308 GEG393308 FUK393308 FKO393308 FAS393308 EQW393308 EHA393308 DXE393308 DNI393308 DDM393308 CTQ393308 CJU393308 BZY393308 BQC393308 BGG393308 AWK393308 AMO393308 ACS393308 SW393308 JA393308 E393308 WVM327772 WLQ327772 WBU327772 VRY327772 VIC327772 UYG327772 UOK327772 UEO327772 TUS327772 TKW327772 TBA327772 SRE327772 SHI327772 RXM327772 RNQ327772 RDU327772 QTY327772 QKC327772 QAG327772 PQK327772 PGO327772 OWS327772 OMW327772 ODA327772 NTE327772 NJI327772 MZM327772 MPQ327772 MFU327772 LVY327772 LMC327772 LCG327772 KSK327772 KIO327772 JYS327772 JOW327772 JFA327772 IVE327772 ILI327772 IBM327772 HRQ327772 HHU327772 GXY327772 GOC327772 GEG327772 FUK327772 FKO327772 FAS327772 EQW327772 EHA327772 DXE327772 DNI327772 DDM327772 CTQ327772 CJU327772 BZY327772 BQC327772 BGG327772 AWK327772 AMO327772 ACS327772 SW327772 JA327772 E327772 WVM262236 WLQ262236 WBU262236 VRY262236 VIC262236 UYG262236 UOK262236 UEO262236 TUS262236 TKW262236 TBA262236 SRE262236 SHI262236 RXM262236 RNQ262236 RDU262236 QTY262236 QKC262236 QAG262236 PQK262236 PGO262236 OWS262236 OMW262236 ODA262236 NTE262236 NJI262236 MZM262236 MPQ262236 MFU262236 LVY262236 LMC262236 LCG262236 KSK262236 KIO262236 JYS262236 JOW262236 JFA262236 IVE262236 ILI262236 IBM262236 HRQ262236 HHU262236 GXY262236 GOC262236 GEG262236 FUK262236 FKO262236 FAS262236 EQW262236 EHA262236 DXE262236 DNI262236 DDM262236 CTQ262236 CJU262236 BZY262236 BQC262236 BGG262236 AWK262236 AMO262236 ACS262236 SW262236 JA262236 E262236 WVM196700 WLQ196700 WBU196700 VRY196700 VIC196700 UYG196700 UOK196700 UEO196700 TUS196700 TKW196700 TBA196700 SRE196700 SHI196700 RXM196700 RNQ196700 RDU196700 QTY196700 QKC196700 QAG196700 PQK196700 PGO196700 OWS196700 OMW196700 ODA196700 NTE196700 NJI196700 MZM196700 MPQ196700 MFU196700 LVY196700 LMC196700 LCG196700 KSK196700 KIO196700 JYS196700 JOW196700 JFA196700 IVE196700 ILI196700 IBM196700 HRQ196700 HHU196700 GXY196700 GOC196700 GEG196700 FUK196700 FKO196700 FAS196700 EQW196700 EHA196700 DXE196700 DNI196700 DDM196700 CTQ196700 CJU196700 BZY196700 BQC196700 BGG196700 AWK196700 AMO196700 ACS196700 SW196700 JA196700 E196700 WVM131164 WLQ131164 WBU131164 VRY131164 VIC131164 UYG131164 UOK131164 UEO131164 TUS131164 TKW131164 TBA131164 SRE131164 SHI131164 RXM131164 RNQ131164 RDU131164 QTY131164 QKC131164 QAG131164 PQK131164 PGO131164 OWS131164 OMW131164 ODA131164 NTE131164 NJI131164 MZM131164 MPQ131164 MFU131164 LVY131164 LMC131164 LCG131164 KSK131164 KIO131164 JYS131164 JOW131164 JFA131164 IVE131164 ILI131164 IBM131164 HRQ131164 HHU131164 GXY131164 GOC131164 GEG131164 FUK131164 FKO131164 FAS131164 EQW131164 EHA131164 DXE131164 DNI131164 DDM131164 CTQ131164 CJU131164 BZY131164 BQC131164 BGG131164 AWK131164 AMO131164 ACS131164 SW131164 JA131164 E131164 WVM65628 WLQ65628 WBU65628 VRY65628 VIC65628 UYG65628 UOK65628 UEO65628 TUS65628 TKW65628 TBA65628 SRE65628 SHI65628 RXM65628 RNQ65628 RDU65628 QTY65628 QKC65628 QAG65628 PQK65628 PGO65628 OWS65628 OMW65628 ODA65628 NTE65628 NJI65628 MZM65628 MPQ65628 MFU65628 LVY65628 LMC65628 LCG65628 KSK65628 KIO65628 JYS65628 JOW65628 JFA65628 IVE65628 ILI65628 IBM65628 HRQ65628 HHU65628 GXY65628 GOC65628 GEG65628 FUK65628 FKO65628 FAS65628 EQW65628 EHA65628 DXE65628 DNI65628 DDM65628 CTQ65628 CJU65628 BZY65628 BQC65628 BGG65628 AWK65628 AMO65628 ACS65628 SW65628 JA65628 E65628" xr:uid="{3501E39F-9593-40A3-8A5A-DF979E470794}">
      <formula1>$AA$57:$AA$58</formula1>
      <formula2>0</formula2>
    </dataValidation>
  </dataValidations>
  <printOptions horizontalCentered="1"/>
  <pageMargins left="0.39370078740157483" right="0.39370078740157483" top="0.55118110236220474" bottom="0.74803149606299213" header="0.51181102362204722" footer="0.51181102362204722"/>
  <pageSetup scale="69" firstPageNumber="0" orientation="landscape" horizontalDpi="300" verticalDpi="300" r:id="rId1"/>
  <headerFooter alignWithMargins="0"/>
  <colBreaks count="1" manualBreakCount="1">
    <brk id="26" min="1" max="26" man="1"/>
  </colBreaks>
  <ignoredErrors>
    <ignoredError sqref="D15:Z19 D20:Z22"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FC select</vt:lpstr>
      <vt:lpstr>__xlnm.Print_Area</vt:lpstr>
      <vt:lpstr>'FC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cp:lastPrinted>2026-01-10T19:54:38Z</cp:lastPrinted>
  <dcterms:created xsi:type="dcterms:W3CDTF">2026-01-10T19:39:31Z</dcterms:created>
  <dcterms:modified xsi:type="dcterms:W3CDTF">2026-05-22T12:14:20Z</dcterms:modified>
</cp:coreProperties>
</file>