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H/Naujausios parinkimo lentelės EN ir LT kalbomis/Parinkimo lentelės RU/"/>
    </mc:Choice>
  </mc:AlternateContent>
  <xr:revisionPtr revIDLastSave="131" documentId="8_{2C9B7361-F6EB-48D1-A7B7-5A447A2715B4}" xr6:coauthVersionLast="47" xr6:coauthVersionMax="47" xr10:uidLastSave="{337AFB39-CFCA-4040-A277-CD0F262E6212}"/>
  <workbookProtection workbookAlgorithmName="SHA-512" workbookHashValue="/K4+W8XTru7Ye2s4ujFm6FnBhiR6jAa4+nIvoUAq48HDNtMq9+1SJl1LLCWCnAmY6ono3mfuEC6J6djRfZ2IcA==" workbookSaltValue="2rJx1/wk1ZUnPdgBV5tCqg==" workbookSpinCount="100000" lockStructure="1"/>
  <bookViews>
    <workbookView xWindow="-108" yWindow="-108" windowWidth="23256" windowHeight="12456"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1" i="1" l="1"/>
  <c r="I41" i="1"/>
  <c r="H41" i="1"/>
  <c r="G41" i="1"/>
  <c r="F41" i="1"/>
  <c r="E41" i="1"/>
  <c r="B18" i="1" l="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J17" i="1" s="1"/>
  <c r="E17" i="1" l="1"/>
  <c r="E30" i="1" s="1"/>
  <c r="E31" i="1" s="1"/>
  <c r="F17" i="1"/>
  <c r="F30" i="1" s="1"/>
  <c r="F31" i="1" s="1"/>
  <c r="G17" i="1"/>
  <c r="G30" i="1" s="1"/>
  <c r="G31" i="1" s="1"/>
  <c r="H17" i="1"/>
  <c r="H30" i="1" s="1"/>
  <c r="H31" i="1" s="1"/>
  <c r="I17" i="1"/>
  <c r="I30" i="1" s="1"/>
  <c r="I31" i="1" s="1"/>
  <c r="J18" i="1"/>
  <c r="J20" i="1"/>
  <c r="J30" i="1"/>
  <c r="J31" i="1" s="1"/>
  <c r="J19" i="1"/>
  <c r="J21" i="1"/>
  <c r="G19" i="1" l="1"/>
  <c r="G20" i="1"/>
  <c r="G18" i="1"/>
  <c r="G21" i="1"/>
  <c r="F20"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<sst xmlns="http://schemas.openxmlformats.org/spreadsheetml/2006/main" count="68" uniqueCount="63">
  <si>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</si>
  <si>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FH4-H 80</t>
  </si>
  <si>
    <t>FH4-H 123</t>
  </si>
  <si>
    <t>FH4-H 166</t>
  </si>
  <si>
    <t>FH4-H 209</t>
  </si>
  <si>
    <t>FH4-H 252</t>
  </si>
  <si>
    <t>FH4-H 296</t>
  </si>
  <si>
    <t>m3/h</t>
  </si>
  <si>
    <t>220~230V / 1Ph / 50 or 60Hz</t>
  </si>
  <si>
    <t>W</t>
  </si>
  <si>
    <t>dB(A)</t>
  </si>
  <si>
    <t>-</t>
  </si>
  <si>
    <t>l/h</t>
  </si>
  <si>
    <t>kPa</t>
  </si>
  <si>
    <t>Mpa</t>
  </si>
  <si>
    <t>mm</t>
  </si>
  <si>
    <t>kg</t>
  </si>
  <si>
    <t>798,5/220/86,2</t>
  </si>
  <si>
    <t>1230/220/86,2</t>
  </si>
  <si>
    <t>1661,5/220/86,2</t>
  </si>
  <si>
    <t>2093/220/86,2</t>
  </si>
  <si>
    <t>2524,5/220/86,2</t>
  </si>
  <si>
    <t>2956/220/86,2</t>
  </si>
  <si>
    <t>A</t>
  </si>
  <si>
    <t>810/230/89</t>
  </si>
  <si>
    <t>1240/230/89</t>
  </si>
  <si>
    <t>1670/230/89</t>
  </si>
  <si>
    <t>2105/230/89</t>
  </si>
  <si>
    <t>2535/230/89</t>
  </si>
  <si>
    <t>2970/230/89</t>
  </si>
  <si>
    <t>Температура входящей воды,°C</t>
  </si>
  <si>
    <t>Температура выходящей воды, °C</t>
  </si>
  <si>
    <t>Температура помещения,°C</t>
  </si>
  <si>
    <t>Требуемая мощность, Вт</t>
  </si>
  <si>
    <t>Отклонение +</t>
  </si>
  <si>
    <t>Отклонение -</t>
  </si>
  <si>
    <t>Модель</t>
  </si>
  <si>
    <t>Расход воздуха</t>
  </si>
  <si>
    <t>Скор. вент.</t>
  </si>
  <si>
    <t>Тепловая мощность</t>
  </si>
  <si>
    <t xml:space="preserve">Технические данные
</t>
  </si>
  <si>
    <t>Напряжение питания</t>
  </si>
  <si>
    <t>Макс. эл. мощность (с приводом)</t>
  </si>
  <si>
    <t>Макс. эл. ток (с приводом)</t>
  </si>
  <si>
    <t>Уровень звукового давления</t>
  </si>
  <si>
    <t>Макс. расход воды</t>
  </si>
  <si>
    <t>Макс. потери давления</t>
  </si>
  <si>
    <t>Макс. рабочее давление</t>
  </si>
  <si>
    <t>Тип вентилятора</t>
  </si>
  <si>
    <t>Тип двигателя</t>
  </si>
  <si>
    <t>Материал корпуса</t>
  </si>
  <si>
    <t>Материал теплообменника</t>
  </si>
  <si>
    <t>Соединения труб</t>
  </si>
  <si>
    <t>Габариты устройства Д/Ш/В</t>
  </si>
  <si>
    <t>Габариты упаковки Д/Ш/В</t>
  </si>
  <si>
    <t>Вес нетто</t>
  </si>
  <si>
    <t>Вес брутто</t>
  </si>
  <si>
    <t>Тангенциальный</t>
  </si>
  <si>
    <t>Бесщеточный EC</t>
  </si>
  <si>
    <t>Нержавеющая сталь</t>
  </si>
  <si>
    <t>Медь - алюминий</t>
  </si>
  <si>
    <t>1/2" внутренняя резьба</t>
  </si>
  <si>
    <t>Напольные конвекторы с вентиляторами FH4-H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</si>
</sst>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
      <b/>
      <sz val="16"/>
      <name val="Open Sans"/>
      <family val="2"/>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6" fillId="0" borderId="0" applyFont="0" applyFill="0" applyBorder="0" applyAlignment="0" applyProtection="0"/>
    <xf numFmtId="0" fontId="7" fillId="0" borderId="0"/>
    <xf numFmtId="9" fontId="3" fillId="0" borderId="0" applyFont="0" applyFill="0" applyBorder="0" applyAlignment="0" applyProtection="0"/>
    <xf numFmtId="0" fontId="1" fillId="0" borderId="0"/>
  </cellStyleXfs>
  <cellXfs count="99">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9" fontId="4" fillId="0" borderId="1" xfId="5" applyFont="1" applyBorder="1" applyAlignment="1" applyProtection="1">
      <alignment horizontal="center" vertical="center"/>
      <protection locked="0" hidden="1"/>
    </xf>
    <xf numFmtId="166" fontId="4" fillId="3" borderId="1" xfId="1" applyNumberFormat="1" applyFont="1" applyFill="1" applyBorder="1" applyAlignment="1" applyProtection="1">
      <alignment horizontal="center" vertical="center"/>
      <protection locked="0" hidden="1"/>
    </xf>
    <xf numFmtId="4" fontId="4" fillId="3" borderId="1" xfId="1" applyNumberFormat="1" applyFont="1" applyFill="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5" fillId="0" borderId="0" xfId="1" applyFont="1" applyAlignment="1" applyProtection="1">
      <alignment horizontal="righ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5" fillId="0" borderId="0" xfId="1" applyFont="1" applyAlignment="1" applyProtection="1">
      <alignment vertical="center"/>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1" fontId="2" fillId="2" borderId="1" xfId="2" applyNumberFormat="1" applyFont="1" applyFill="1" applyBorder="1" applyAlignment="1" applyProtection="1">
      <alignment horizontal="center" vertical="top" shrinkToFit="1"/>
      <protection locked="0" hidden="1"/>
    </xf>
    <xf numFmtId="0" fontId="2" fillId="0" borderId="3" xfId="4" applyFont="1" applyBorder="1" applyAlignment="1" applyProtection="1">
      <alignment horizontal="center" vertical="center"/>
      <protection locked="0" hidden="1"/>
    </xf>
    <xf numFmtId="164" fontId="2" fillId="0" borderId="1" xfId="4" applyNumberFormat="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3" fontId="4" fillId="0" borderId="1" xfId="1" applyNumberFormat="1" applyFont="1" applyBorder="1" applyAlignment="1" applyProtection="1">
      <alignment horizontal="center" vertical="center"/>
      <protection locked="0" hidden="1"/>
    </xf>
    <xf numFmtId="9" fontId="4" fillId="0" borderId="6" xfId="5" applyFont="1" applyBorder="1" applyAlignment="1" applyProtection="1">
      <alignment horizontal="center" vertical="center"/>
      <protection locked="0" hidden="1"/>
    </xf>
    <xf numFmtId="1" fontId="4" fillId="2" borderId="6" xfId="2" applyNumberFormat="1" applyFont="1" applyFill="1" applyBorder="1" applyAlignment="1" applyProtection="1">
      <alignment horizontal="center" vertical="top" shrinkToFit="1"/>
      <protection locked="0" hidden="1"/>
    </xf>
    <xf numFmtId="3" fontId="4" fillId="3" borderId="6" xfId="1" applyNumberFormat="1" applyFont="1" applyFill="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0" fontId="4" fillId="0" borderId="16" xfId="2" applyFont="1" applyBorder="1" applyAlignment="1" applyProtection="1">
      <alignment vertical="top" wrapText="1"/>
      <protection locked="0" hidden="1"/>
    </xf>
    <xf numFmtId="9" fontId="4" fillId="0" borderId="8" xfId="5" applyFont="1" applyBorder="1" applyAlignment="1" applyProtection="1">
      <alignment horizontal="center" vertical="center"/>
      <protection locked="0" hidden="1"/>
    </xf>
    <xf numFmtId="3" fontId="4" fillId="2" borderId="8" xfId="2" applyNumberFormat="1" applyFont="1" applyFill="1" applyBorder="1" applyAlignment="1" applyProtection="1">
      <alignment horizontal="center" vertical="top" shrinkToFit="1"/>
      <protection locked="0" hidden="1"/>
    </xf>
    <xf numFmtId="3" fontId="4" fillId="0" borderId="8" xfId="1" applyNumberFormat="1" applyFont="1" applyBorder="1" applyAlignment="1" applyProtection="1">
      <alignment horizontal="center" vertical="center"/>
      <protection locked="0" hidden="1"/>
    </xf>
    <xf numFmtId="3" fontId="4" fillId="0" borderId="9" xfId="1" applyNumberFormat="1" applyFont="1" applyBorder="1" applyAlignment="1" applyProtection="1">
      <alignment horizontal="center" vertical="center"/>
      <protection locked="0" hidden="1"/>
    </xf>
    <xf numFmtId="0" fontId="4" fillId="0" borderId="17" xfId="2" applyFont="1" applyBorder="1" applyAlignment="1" applyProtection="1">
      <alignment vertical="top" wrapText="1"/>
      <protection locked="0" hidden="1"/>
    </xf>
    <xf numFmtId="3" fontId="4" fillId="2" borderId="1" xfId="2" applyNumberFormat="1" applyFont="1" applyFill="1" applyBorder="1" applyAlignment="1" applyProtection="1">
      <alignment horizontal="center" vertical="top" shrinkToFit="1"/>
      <protection locked="0" hidden="1"/>
    </xf>
    <xf numFmtId="3" fontId="4" fillId="0" borderId="10" xfId="1" applyNumberFormat="1" applyFont="1" applyBorder="1" applyAlignment="1" applyProtection="1">
      <alignment horizontal="center" vertical="center"/>
      <protection locked="0" hidden="1"/>
    </xf>
    <xf numFmtId="0" fontId="4" fillId="0" borderId="18" xfId="2" applyFont="1" applyBorder="1" applyAlignment="1" applyProtection="1">
      <alignment vertical="top" wrapText="1"/>
      <protection locked="0" hidden="1"/>
    </xf>
    <xf numFmtId="9" fontId="4" fillId="0" borderId="11" xfId="5" applyFont="1" applyBorder="1" applyAlignment="1" applyProtection="1">
      <alignment horizontal="center" vertical="center"/>
      <protection locked="0" hidden="1"/>
    </xf>
    <xf numFmtId="3" fontId="4" fillId="2" borderId="11" xfId="2" applyNumberFormat="1" applyFont="1" applyFill="1" applyBorder="1" applyAlignment="1" applyProtection="1">
      <alignment horizontal="center" vertical="top" shrinkToFit="1"/>
      <protection locked="0" hidden="1"/>
    </xf>
    <xf numFmtId="3" fontId="4" fillId="3" borderId="11" xfId="1" applyNumberFormat="1" applyFont="1" applyFill="1" applyBorder="1" applyAlignment="1" applyProtection="1">
      <alignment horizontal="center" vertical="center"/>
      <protection locked="0" hidden="1"/>
    </xf>
    <xf numFmtId="3" fontId="4" fillId="3" borderId="12" xfId="1" applyNumberFormat="1" applyFont="1" applyFill="1" applyBorder="1" applyAlignment="1" applyProtection="1">
      <alignment horizontal="center" vertical="center"/>
      <protection locked="0" hidden="1"/>
    </xf>
    <xf numFmtId="9" fontId="4" fillId="0" borderId="0" xfId="5" applyFont="1" applyAlignment="1" applyProtection="1">
      <alignment horizontal="center" vertical="center"/>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165" fontId="4" fillId="2" borderId="1" xfId="2" applyNumberFormat="1" applyFont="1" applyFill="1" applyBorder="1" applyAlignment="1" applyProtection="1">
      <alignment horizontal="center" vertical="top" shrinkToFit="1"/>
      <protection locked="0" hidden="1"/>
    </xf>
    <xf numFmtId="2" fontId="4" fillId="2" borderId="1" xfId="2" applyNumberFormat="1" applyFont="1" applyFill="1" applyBorder="1" applyAlignment="1" applyProtection="1">
      <alignment horizontal="center" vertical="top" shrinkToFit="1"/>
      <protection locked="0" hidden="1"/>
    </xf>
    <xf numFmtId="3" fontId="4" fillId="3" borderId="1" xfId="1" applyNumberFormat="1" applyFont="1" applyFill="1" applyBorder="1" applyAlignment="1" applyProtection="1">
      <alignment horizontal="center" vertical="center"/>
      <protection locked="0" hidden="1"/>
    </xf>
    <xf numFmtId="9" fontId="4" fillId="0" borderId="1" xfId="5" applyFont="1" applyBorder="1" applyAlignment="1" applyProtection="1">
      <alignment horizontal="left" vertical="center"/>
      <protection locked="0" hidden="1"/>
    </xf>
    <xf numFmtId="0" fontId="2" fillId="0" borderId="1" xfId="1" applyFont="1" applyBorder="1" applyAlignment="1" applyProtection="1">
      <alignment horizontal="left" vertical="top" wrapText="1"/>
      <protection locked="0" hidden="1"/>
    </xf>
    <xf numFmtId="0" fontId="9" fillId="4" borderId="1" xfId="2" applyFont="1" applyFill="1" applyBorder="1" applyAlignment="1" applyProtection="1">
      <alignment horizontal="center" vertical="center" wrapText="1" shrinkToFit="1"/>
      <protection locked="0" hidden="1"/>
    </xf>
    <xf numFmtId="2" fontId="3" fillId="0" borderId="1" xfId="2" applyNumberFormat="1" applyBorder="1" applyAlignment="1" applyProtection="1">
      <alignment horizontal="center" vertical="center"/>
      <protection locked="0" hidden="1"/>
    </xf>
    <xf numFmtId="0" fontId="3" fillId="0" borderId="1" xfId="2" applyBorder="1" applyAlignment="1" applyProtection="1">
      <alignment horizontal="center" vertical="center" wrapText="1"/>
      <protection locked="0" hidden="1"/>
    </xf>
    <xf numFmtId="0" fontId="3" fillId="4" borderId="1" xfId="2" applyFill="1" applyBorder="1" applyAlignment="1" applyProtection="1">
      <alignment horizontal="center" vertical="center" wrapText="1"/>
      <protection locked="0" hidden="1"/>
    </xf>
    <xf numFmtId="0" fontId="8" fillId="4" borderId="13" xfId="0" applyFont="1" applyFill="1" applyBorder="1" applyAlignment="1" applyProtection="1">
      <alignment horizontal="center" vertical="center"/>
      <protection locked="0" hidden="1"/>
    </xf>
    <xf numFmtId="0" fontId="8" fillId="0" borderId="13" xfId="0" applyFont="1" applyBorder="1" applyAlignment="1" applyProtection="1">
      <alignment horizontal="center" vertical="center"/>
      <protection locked="0" hidden="1"/>
    </xf>
    <xf numFmtId="0" fontId="8" fillId="4" borderId="14" xfId="0" applyFont="1" applyFill="1" applyBorder="1" applyAlignment="1" applyProtection="1">
      <alignment horizontal="center" vertical="center"/>
      <protection locked="0" hidden="1"/>
    </xf>
    <xf numFmtId="0" fontId="8" fillId="0" borderId="14" xfId="0" applyFont="1" applyBorder="1" applyAlignment="1" applyProtection="1">
      <alignment horizontal="center" vertical="center"/>
      <protection locked="0" hidden="1"/>
    </xf>
    <xf numFmtId="0" fontId="8" fillId="0" borderId="15" xfId="0" applyFont="1" applyBorder="1" applyAlignment="1" applyProtection="1">
      <alignment horizontal="center" vertical="center"/>
      <protection locked="0" hidden="1"/>
    </xf>
    <xf numFmtId="0" fontId="9" fillId="4" borderId="1" xfId="2" applyFont="1" applyFill="1" applyBorder="1" applyAlignment="1" applyProtection="1">
      <alignment horizontal="center" vertical="top" shrinkToFit="1"/>
      <protection locked="0" hidden="1"/>
    </xf>
    <xf numFmtId="0" fontId="9" fillId="0" borderId="1" xfId="6" applyFont="1" applyBorder="1" applyAlignment="1" applyProtection="1">
      <alignment horizontal="center" vertical="top" wrapText="1"/>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165" fontId="4" fillId="0" borderId="1" xfId="1" applyNumberFormat="1" applyFont="1" applyBorder="1" applyAlignment="1" applyProtection="1">
      <alignment horizontal="center"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0" fontId="0" fillId="0" borderId="1" xfId="0" applyBorder="1"/>
    <xf numFmtId="9" fontId="4" fillId="0" borderId="3" xfId="5" applyFont="1" applyBorder="1" applyAlignment="1" applyProtection="1">
      <alignment horizontal="left" vertical="center"/>
      <protection locked="0" hidden="1"/>
    </xf>
    <xf numFmtId="9" fontId="4" fillId="0" borderId="5" xfId="5" applyFont="1" applyBorder="1" applyAlignment="1" applyProtection="1">
      <alignment horizontal="left" vertical="center"/>
      <protection locked="0" hidden="1"/>
    </xf>
    <xf numFmtId="0" fontId="4" fillId="0" borderId="1" xfId="1" applyFont="1" applyBorder="1" applyAlignment="1" applyProtection="1">
      <alignment horizontal="center" vertical="top" wrapText="1"/>
      <protection locked="0" hidden="1"/>
    </xf>
    <xf numFmtId="0" fontId="4" fillId="0" borderId="1" xfId="1" applyFont="1" applyBorder="1" applyAlignment="1" applyProtection="1">
      <alignment horizontal="left" vertical="center"/>
      <protection locked="0" hidden="1"/>
    </xf>
    <xf numFmtId="0" fontId="4" fillId="0" borderId="3" xfId="1" applyFont="1" applyBorder="1" applyAlignment="1" applyProtection="1">
      <alignment horizontal="center" vertical="top" wrapText="1"/>
      <protection locked="0" hidden="1"/>
    </xf>
    <xf numFmtId="0" fontId="4" fillId="0" borderId="4" xfId="1" applyFont="1" applyBorder="1" applyAlignment="1" applyProtection="1">
      <alignment horizontal="center" vertical="top" wrapText="1"/>
      <protection locked="0" hidden="1"/>
    </xf>
    <xf numFmtId="0" fontId="4" fillId="0" borderId="5" xfId="1" applyFont="1" applyBorder="1" applyAlignment="1" applyProtection="1">
      <alignment horizontal="center" vertical="top" wrapText="1"/>
      <protection locked="0" hidden="1"/>
    </xf>
    <xf numFmtId="0" fontId="10" fillId="0" borderId="0" xfId="1" applyFont="1" applyAlignment="1" applyProtection="1">
      <alignment horizontal="left" vertical="top"/>
      <protection locked="0" hidden="1"/>
    </xf>
    <xf numFmtId="0" fontId="4" fillId="0" borderId="0" xfId="1" applyFont="1" applyAlignment="1" applyProtection="1">
      <alignment horizontal="center" vertical="top" wrapText="1"/>
      <protection locked="0" hidden="1"/>
    </xf>
    <xf numFmtId="0" fontId="2" fillId="0" borderId="1" xfId="1" applyFont="1" applyBorder="1" applyAlignment="1" applyProtection="1">
      <alignment horizontal="center" vertical="center"/>
      <protection locked="0" hidden="1"/>
    </xf>
    <xf numFmtId="0" fontId="4" fillId="0" borderId="1" xfId="2" applyFont="1" applyBorder="1" applyAlignment="1" applyProtection="1">
      <alignment horizontal="left" vertical="top" wrapText="1"/>
      <protection locked="0" hidden="1"/>
    </xf>
    <xf numFmtId="0" fontId="4" fillId="0" borderId="6" xfId="2" applyFont="1" applyBorder="1" applyAlignment="1" applyProtection="1">
      <alignment horizontal="left" vertical="top" wrapText="1"/>
      <protection locked="0" hidden="1"/>
    </xf>
    <xf numFmtId="0" fontId="4" fillId="0" borderId="1" xfId="2" applyFont="1" applyBorder="1" applyAlignment="1" applyProtection="1">
      <alignment horizontal="center" vertical="top" wrapText="1"/>
      <protection locked="0" hidden="1"/>
    </xf>
    <xf numFmtId="0" fontId="4" fillId="0" borderId="6" xfId="2" applyFont="1" applyBorder="1" applyAlignment="1" applyProtection="1">
      <alignment horizontal="center" vertical="top" wrapText="1"/>
      <protection locked="0" hidden="1"/>
    </xf>
    <xf numFmtId="0" fontId="4" fillId="0" borderId="8" xfId="2" applyFont="1" applyBorder="1" applyAlignment="1" applyProtection="1">
      <alignment horizontal="center" vertical="top" wrapText="1"/>
      <protection locked="0" hidden="1"/>
    </xf>
    <xf numFmtId="0" fontId="4" fillId="0" borderId="11" xfId="2" applyFont="1" applyBorder="1" applyAlignment="1" applyProtection="1">
      <alignment horizontal="center" vertical="top" wrapText="1"/>
      <protection locked="0" hidden="1"/>
    </xf>
    <xf numFmtId="9" fontId="4" fillId="0" borderId="7" xfId="5" applyFont="1" applyBorder="1" applyAlignment="1" applyProtection="1">
      <alignment horizontal="left" vertical="center"/>
      <protection locked="0" hidden="1"/>
    </xf>
    <xf numFmtId="0" fontId="4" fillId="0" borderId="7" xfId="1" applyFont="1" applyBorder="1" applyAlignment="1" applyProtection="1">
      <alignment horizontal="center" vertical="center" wrapText="1"/>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cellXfs>
  <cellStyles count="7">
    <cellStyle name="Normal"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1125989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1</xdr:col>
      <xdr:colOff>2535977</xdr:colOff>
      <xdr:row>9</xdr:row>
      <xdr:rowOff>131994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21798</xdr:colOff>
      <xdr:row>2</xdr:row>
      <xdr:rowOff>169588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zoomScale="90" zoomScaleNormal="90" zoomScaleSheetLayoutView="85" workbookViewId="0">
      <selection activeCell="M11" sqref="M11"/>
    </sheetView>
  </sheetViews>
  <sheetFormatPr defaultColWidth="8.1796875" defaultRowHeight="17.399999999999999" x14ac:dyDescent="0.4"/>
  <cols>
    <col min="1" max="1" width="6.54296875" style="8" customWidth="1"/>
    <col min="2" max="2" width="32.08984375" style="8" customWidth="1"/>
    <col min="3" max="3" width="6.08984375" style="8" customWidth="1"/>
    <col min="4" max="4" width="6.1796875" style="8" bestFit="1" customWidth="1"/>
    <col min="5" max="5" width="12.453125" style="8" customWidth="1"/>
    <col min="6" max="6" width="11.54296875" style="8" customWidth="1"/>
    <col min="7" max="7" width="12.90625" style="8" customWidth="1"/>
    <col min="8" max="8" width="14.36328125" style="8" customWidth="1"/>
    <col min="9" max="9" width="12.90625" style="8" customWidth="1"/>
    <col min="10" max="10" width="12.6328125" style="8" customWidth="1"/>
    <col min="11" max="30" width="6.08984375" style="8" customWidth="1"/>
    <col min="31" max="31" width="6.1796875" style="8" bestFit="1" customWidth="1"/>
    <col min="32" max="32" width="6.08984375" style="8" hidden="1" customWidth="1"/>
    <col min="33" max="37" width="6.08984375" style="8" customWidth="1"/>
    <col min="38" max="38" width="5.1796875" style="8" bestFit="1" customWidth="1"/>
    <col min="39" max="39" width="7.81640625" style="8" customWidth="1"/>
    <col min="40" max="48" width="8.1796875" style="8" customWidth="1"/>
    <col min="49" max="16384" width="8.1796875" style="8"/>
  </cols>
  <sheetData>
    <row r="1" spans="1:46" x14ac:dyDescent="0.4">
      <c r="A1" s="11"/>
      <c r="B1" s="11"/>
      <c r="C1" s="11"/>
      <c r="D1" s="12"/>
      <c r="E1" s="13"/>
      <c r="F1" s="13"/>
      <c r="AG1" s="14"/>
      <c r="AH1" s="14"/>
      <c r="AI1" s="14"/>
      <c r="AL1" s="15"/>
    </row>
    <row r="2" spans="1:46" ht="17.399999999999999" customHeight="1" x14ac:dyDescent="0.4">
      <c r="A2" s="11"/>
      <c r="B2" s="11"/>
      <c r="I2" s="16" t="s">
        <v>30</v>
      </c>
      <c r="J2" s="1">
        <v>75</v>
      </c>
      <c r="AG2" s="14"/>
      <c r="AH2" s="14"/>
      <c r="AI2" s="14"/>
      <c r="AL2" s="15"/>
    </row>
    <row r="3" spans="1:46" x14ac:dyDescent="0.4">
      <c r="I3" s="16" t="s">
        <v>31</v>
      </c>
      <c r="J3" s="1">
        <v>65</v>
      </c>
      <c r="AG3" s="14"/>
      <c r="AH3" s="14"/>
      <c r="AI3" s="14"/>
      <c r="AL3" s="15"/>
      <c r="AT3" s="17"/>
    </row>
    <row r="4" spans="1:46" x14ac:dyDescent="0.4">
      <c r="H4" s="18"/>
      <c r="I4" s="16" t="s">
        <v>32</v>
      </c>
      <c r="J4" s="1">
        <v>20</v>
      </c>
      <c r="AG4" s="14"/>
      <c r="AH4" s="14"/>
      <c r="AI4" s="14"/>
      <c r="AL4" s="15"/>
    </row>
    <row r="5" spans="1:46" x14ac:dyDescent="0.4">
      <c r="D5" s="18"/>
      <c r="E5" s="18"/>
      <c r="F5" s="18"/>
      <c r="G5" s="18"/>
      <c r="H5" s="18"/>
      <c r="I5" s="16" t="s">
        <v>0</v>
      </c>
      <c r="J5" s="1">
        <f>(J2+J3)/2-J4</f>
        <v>50</v>
      </c>
      <c r="AG5" s="19"/>
      <c r="AH5" s="14"/>
      <c r="AI5" s="14"/>
    </row>
    <row r="6" spans="1:46" ht="26.4" customHeight="1" x14ac:dyDescent="0.4">
      <c r="A6" s="17"/>
      <c r="B6" s="17"/>
      <c r="C6" s="86" t="s">
        <v>62</v>
      </c>
      <c r="D6" s="86"/>
      <c r="E6" s="86"/>
      <c r="F6" s="86"/>
      <c r="G6" s="86"/>
      <c r="H6" s="86"/>
      <c r="I6" s="20"/>
      <c r="J6" s="2"/>
      <c r="AG6" s="19"/>
      <c r="AI6" s="14"/>
      <c r="AL6" s="15"/>
    </row>
    <row r="7" spans="1:46" ht="17.399999999999999" customHeight="1" x14ac:dyDescent="0.4">
      <c r="A7" s="17"/>
      <c r="B7" s="17"/>
      <c r="C7" s="87" t="s">
        <v>40</v>
      </c>
      <c r="D7" s="87"/>
      <c r="E7" s="87"/>
      <c r="F7" s="87"/>
      <c r="G7" s="87"/>
      <c r="H7" s="18"/>
      <c r="I7" s="16" t="s">
        <v>33</v>
      </c>
      <c r="J7" s="3">
        <v>0</v>
      </c>
      <c r="AG7" s="19"/>
      <c r="AI7" s="14"/>
    </row>
    <row r="8" spans="1:46" x14ac:dyDescent="0.4">
      <c r="H8" s="21"/>
      <c r="I8" s="16" t="s">
        <v>34</v>
      </c>
      <c r="J8" s="4">
        <v>0.2</v>
      </c>
      <c r="K8" s="18"/>
      <c r="L8" s="18"/>
      <c r="M8" s="18"/>
      <c r="N8" s="18"/>
      <c r="O8" s="18"/>
      <c r="P8" s="18"/>
      <c r="Q8" s="18"/>
      <c r="R8" s="18"/>
      <c r="S8" s="18"/>
      <c r="T8" s="18"/>
      <c r="U8" s="18"/>
      <c r="V8" s="18"/>
      <c r="W8" s="18"/>
      <c r="X8" s="18"/>
      <c r="Y8" s="18"/>
      <c r="Z8" s="18"/>
      <c r="AA8" s="18"/>
      <c r="AB8" s="18"/>
      <c r="AC8" s="18"/>
      <c r="AD8" s="18"/>
      <c r="AE8" s="18"/>
      <c r="AF8" s="8">
        <f>J7*(1+J8)</f>
        <v>0</v>
      </c>
      <c r="AG8" s="19"/>
      <c r="AI8" s="14"/>
    </row>
    <row r="9" spans="1:46" x14ac:dyDescent="0.4">
      <c r="I9" t="s">
        <v>35</v>
      </c>
      <c r="J9" s="4"/>
      <c r="AF9" s="8">
        <f>J7*(1-J9)</f>
        <v>0</v>
      </c>
      <c r="AI9" s="14"/>
      <c r="AL9" s="15"/>
    </row>
    <row r="10" spans="1:46" s="13" customFormat="1" x14ac:dyDescent="0.4">
      <c r="D10" s="22"/>
      <c r="E10" s="23"/>
      <c r="F10" s="23"/>
      <c r="AE10" s="8"/>
      <c r="AF10" s="8"/>
      <c r="AG10" s="8"/>
      <c r="AH10" s="8"/>
      <c r="AI10" s="8"/>
      <c r="AJ10" s="8"/>
      <c r="AK10" s="8"/>
    </row>
    <row r="11" spans="1:46" x14ac:dyDescent="0.4">
      <c r="B11" s="88" t="s">
        <v>36</v>
      </c>
      <c r="C11" s="88"/>
      <c r="D11" s="88"/>
      <c r="E11" s="24" t="s">
        <v>1</v>
      </c>
      <c r="F11" s="25" t="s">
        <v>2</v>
      </c>
      <c r="G11" s="24" t="s">
        <v>3</v>
      </c>
      <c r="H11" s="26" t="s">
        <v>4</v>
      </c>
      <c r="I11" s="24" t="s">
        <v>5</v>
      </c>
      <c r="J11" s="26" t="s">
        <v>6</v>
      </c>
    </row>
    <row r="12" spans="1:46" x14ac:dyDescent="0.4">
      <c r="B12" s="89" t="s">
        <v>37</v>
      </c>
      <c r="C12" s="91" t="s">
        <v>7</v>
      </c>
      <c r="D12" s="5">
        <v>1</v>
      </c>
      <c r="E12" s="27">
        <v>158</v>
      </c>
      <c r="F12" s="28">
        <f>$E12*2</f>
        <v>316</v>
      </c>
      <c r="G12" s="27">
        <f>$E12*3</f>
        <v>474</v>
      </c>
      <c r="H12" s="28">
        <f>$E12*4</f>
        <v>632</v>
      </c>
      <c r="I12" s="27">
        <f>$E12*5</f>
        <v>790</v>
      </c>
      <c r="J12" s="28">
        <f>$E12*6</f>
        <v>948</v>
      </c>
    </row>
    <row r="13" spans="1:46" x14ac:dyDescent="0.4">
      <c r="B13" s="89"/>
      <c r="C13" s="91"/>
      <c r="D13" s="5">
        <v>0.8</v>
      </c>
      <c r="E13" s="27">
        <v>126</v>
      </c>
      <c r="F13" s="28">
        <f>$E13*2</f>
        <v>252</v>
      </c>
      <c r="G13" s="27">
        <f>$E13*3</f>
        <v>378</v>
      </c>
      <c r="H13" s="28">
        <f>$E13*4</f>
        <v>504</v>
      </c>
      <c r="I13" s="27">
        <f>$E13*5</f>
        <v>630</v>
      </c>
      <c r="J13" s="28">
        <f>$E13*6</f>
        <v>756</v>
      </c>
    </row>
    <row r="14" spans="1:46" x14ac:dyDescent="0.4">
      <c r="B14" s="89"/>
      <c r="C14" s="91"/>
      <c r="D14" s="5">
        <v>0.6</v>
      </c>
      <c r="E14" s="27">
        <v>89</v>
      </c>
      <c r="F14" s="28">
        <f>$E14*2</f>
        <v>178</v>
      </c>
      <c r="G14" s="27">
        <f>$E14*3</f>
        <v>267</v>
      </c>
      <c r="H14" s="28">
        <f>$E14*4</f>
        <v>356</v>
      </c>
      <c r="I14" s="27">
        <f>$E14*5</f>
        <v>445</v>
      </c>
      <c r="J14" s="28">
        <f>$E14*6</f>
        <v>534</v>
      </c>
    </row>
    <row r="15" spans="1:46" x14ac:dyDescent="0.4">
      <c r="B15" s="89"/>
      <c r="C15" s="91"/>
      <c r="D15" s="5">
        <v>0.4</v>
      </c>
      <c r="E15" s="27">
        <v>55</v>
      </c>
      <c r="F15" s="28">
        <f>$E15*2</f>
        <v>110</v>
      </c>
      <c r="G15" s="27">
        <f>$E15*3</f>
        <v>165</v>
      </c>
      <c r="H15" s="28">
        <f>$E15*4</f>
        <v>220</v>
      </c>
      <c r="I15" s="27">
        <f>$E15*5</f>
        <v>275</v>
      </c>
      <c r="J15" s="28">
        <f>$E15*6</f>
        <v>330</v>
      </c>
    </row>
    <row r="16" spans="1:46" ht="18" thickBot="1" x14ac:dyDescent="0.45">
      <c r="B16" s="90"/>
      <c r="C16" s="92"/>
      <c r="D16" s="29">
        <v>0.2</v>
      </c>
      <c r="E16" s="30">
        <v>17.399999999999999</v>
      </c>
      <c r="F16" s="31">
        <f>$E16*2</f>
        <v>34.799999999999997</v>
      </c>
      <c r="G16" s="30">
        <f>$E16*3</f>
        <v>52.199999999999996</v>
      </c>
      <c r="H16" s="31">
        <f>$E16*4</f>
        <v>69.599999999999994</v>
      </c>
      <c r="I16" s="30">
        <f>$E16*5</f>
        <v>87</v>
      </c>
      <c r="J16" s="31">
        <f>$E16*6</f>
        <v>104.39999999999999</v>
      </c>
    </row>
    <row r="17" spans="1:10" ht="18" customHeight="1" x14ac:dyDescent="0.4">
      <c r="A17" s="32"/>
      <c r="B17" s="33" t="s">
        <v>39</v>
      </c>
      <c r="C17" s="93" t="s">
        <v>38</v>
      </c>
      <c r="D17" s="34">
        <v>1</v>
      </c>
      <c r="E17" s="35">
        <f>E$100*$J17/$J$100</f>
        <v>1174.3695857333335</v>
      </c>
      <c r="F17" s="36">
        <f>F$100*$J17/$J$100</f>
        <v>2348.7391714666669</v>
      </c>
      <c r="G17" s="35">
        <f>G$100*$J17/$J$100</f>
        <v>3523.108757200001</v>
      </c>
      <c r="H17" s="36">
        <f>H$100*$J17/$J$100</f>
        <v>4697.4783429333338</v>
      </c>
      <c r="I17" s="35">
        <f>I$100*$J17/$J$100</f>
        <v>5871.847928666667</v>
      </c>
      <c r="J17" s="37">
        <f>(-7.3648*($D17*10)^2+365.3792*($D17*10)-116.7486)*($J$5/50)^0.9753*2.516</f>
        <v>7046.2175144000012</v>
      </c>
    </row>
    <row r="18" spans="1:10" x14ac:dyDescent="0.4">
      <c r="B18" s="38" t="str">
        <f>J2 &amp; "/" &amp; J3 &amp; "/" &amp; J4 &amp; "C"</f>
        <v>75/65/20C</v>
      </c>
      <c r="C18" s="91"/>
      <c r="D18" s="5">
        <v>0.8</v>
      </c>
      <c r="E18" s="39">
        <f t="shared" ref="E18:H21" si="0">E$17*$J18/$J$17</f>
        <v>979.11725079999997</v>
      </c>
      <c r="F18" s="28">
        <f t="shared" si="0"/>
        <v>1958.2345015999999</v>
      </c>
      <c r="G18" s="39">
        <f t="shared" si="0"/>
        <v>2937.3517524000004</v>
      </c>
      <c r="H18" s="28">
        <f t="shared" si="0"/>
        <v>3916.4690031999999</v>
      </c>
      <c r="I18" s="39">
        <f>I$17*$J18/$J$17</f>
        <v>4895.5862540000007</v>
      </c>
      <c r="J18" s="40">
        <f>(-7.3648*($D18*10)^2+365.3792*($D18*10)-116.7486)*($J$5/50)^0.9753*2.516</f>
        <v>5874.7035048000007</v>
      </c>
    </row>
    <row r="19" spans="1:10" x14ac:dyDescent="0.4">
      <c r="B19" s="38"/>
      <c r="C19" s="91"/>
      <c r="D19" s="5">
        <v>0.6</v>
      </c>
      <c r="E19" s="39">
        <f t="shared" si="0"/>
        <v>759.15846680000004</v>
      </c>
      <c r="F19" s="28">
        <f t="shared" si="0"/>
        <v>1518.3169336000001</v>
      </c>
      <c r="G19" s="39">
        <f t="shared" si="0"/>
        <v>2277.475400400001</v>
      </c>
      <c r="H19" s="28">
        <f t="shared" si="0"/>
        <v>3036.6338672000002</v>
      </c>
      <c r="I19" s="39">
        <f t="shared" ref="I19:I21" si="1">I$17*$J19/$J$17</f>
        <v>3795.7923340000007</v>
      </c>
      <c r="J19" s="40">
        <f>(-7.3648*($D19*10)^2+365.3792*($D19*10)-116.7486)*($J$5/50)^0.9753*2.516</f>
        <v>4554.9508008000012</v>
      </c>
    </row>
    <row r="20" spans="1:10" x14ac:dyDescent="0.4">
      <c r="B20" s="38"/>
      <c r="C20" s="91"/>
      <c r="D20" s="5">
        <v>0.4</v>
      </c>
      <c r="E20" s="39">
        <f t="shared" si="0"/>
        <v>514.49323373333334</v>
      </c>
      <c r="F20" s="28">
        <f t="shared" si="0"/>
        <v>1028.9864674666667</v>
      </c>
      <c r="G20" s="39">
        <f t="shared" si="0"/>
        <v>1543.4797012000004</v>
      </c>
      <c r="H20" s="28">
        <f t="shared" si="0"/>
        <v>2057.9729349333334</v>
      </c>
      <c r="I20" s="39">
        <f t="shared" si="1"/>
        <v>2572.4661686666664</v>
      </c>
      <c r="J20" s="40">
        <f>(-7.3648*($D20*10)^2+365.3792*($D20*10)-116.7486)*($J$5/50)^0.9753*2.516</f>
        <v>3086.9594024000003</v>
      </c>
    </row>
    <row r="21" spans="1:10" ht="18" thickBot="1" x14ac:dyDescent="0.45">
      <c r="B21" s="41"/>
      <c r="C21" s="94"/>
      <c r="D21" s="42">
        <v>0.2</v>
      </c>
      <c r="E21" s="43">
        <f t="shared" si="0"/>
        <v>245.1215516</v>
      </c>
      <c r="F21" s="44">
        <f t="shared" si="0"/>
        <v>490.24310320000001</v>
      </c>
      <c r="G21" s="43">
        <f t="shared" si="0"/>
        <v>735.36465480000015</v>
      </c>
      <c r="H21" s="44">
        <f t="shared" si="0"/>
        <v>980.48620640000001</v>
      </c>
      <c r="I21" s="43">
        <f t="shared" si="1"/>
        <v>1225.6077579999999</v>
      </c>
      <c r="J21" s="45">
        <f>(-7.3648*($D21*10)^2+365.3792*($D21*10)-116.7486)*($J$5/50)^0.9753*2.516</f>
        <v>1470.7293096000001</v>
      </c>
    </row>
    <row r="22" spans="1:10" x14ac:dyDescent="0.4">
      <c r="A22" s="46"/>
      <c r="B22" s="95" t="s">
        <v>41</v>
      </c>
      <c r="C22" s="95"/>
      <c r="D22" s="95"/>
      <c r="E22" s="96" t="s">
        <v>8</v>
      </c>
      <c r="F22" s="96"/>
      <c r="G22" s="96"/>
      <c r="H22" s="96"/>
      <c r="I22" s="96"/>
      <c r="J22" s="96"/>
    </row>
    <row r="23" spans="1:10" x14ac:dyDescent="0.4">
      <c r="A23" s="46"/>
      <c r="B23" s="78" t="s">
        <v>42</v>
      </c>
      <c r="C23" s="48" t="s">
        <v>9</v>
      </c>
      <c r="D23" s="5"/>
      <c r="E23" s="49">
        <f t="shared" ref="E23:J23" si="2">E24*230</f>
        <v>16.3</v>
      </c>
      <c r="F23" s="6">
        <f t="shared" si="2"/>
        <v>21.099999999999998</v>
      </c>
      <c r="G23" s="49">
        <f t="shared" si="2"/>
        <v>25.9</v>
      </c>
      <c r="H23" s="6">
        <f t="shared" si="2"/>
        <v>30.7</v>
      </c>
      <c r="I23" s="49">
        <f t="shared" si="2"/>
        <v>35.5</v>
      </c>
      <c r="J23" s="6">
        <f t="shared" si="2"/>
        <v>40.299999999999997</v>
      </c>
    </row>
    <row r="24" spans="1:10" x14ac:dyDescent="0.4">
      <c r="A24" s="46"/>
      <c r="B24" s="47" t="s">
        <v>43</v>
      </c>
      <c r="C24" s="48" t="s">
        <v>23</v>
      </c>
      <c r="D24" s="5"/>
      <c r="E24" s="50">
        <v>7.0869565217391309E-2</v>
      </c>
      <c r="F24" s="7">
        <v>9.1739130434782601E-2</v>
      </c>
      <c r="G24" s="50">
        <v>0.11260869565217391</v>
      </c>
      <c r="H24" s="7">
        <v>0.13347826086956521</v>
      </c>
      <c r="I24" s="50">
        <v>0.15434782608695652</v>
      </c>
      <c r="J24" s="7">
        <v>0.17521739130434782</v>
      </c>
    </row>
    <row r="25" spans="1:10" x14ac:dyDescent="0.4">
      <c r="A25" s="46"/>
      <c r="B25" s="97" t="s">
        <v>44</v>
      </c>
      <c r="C25" s="98" t="s">
        <v>10</v>
      </c>
      <c r="D25" s="5">
        <v>1</v>
      </c>
      <c r="E25" s="27">
        <v>30</v>
      </c>
      <c r="F25" s="28">
        <v>31</v>
      </c>
      <c r="G25" s="27">
        <v>32</v>
      </c>
      <c r="H25" s="28">
        <v>34</v>
      </c>
      <c r="I25" s="27">
        <v>36</v>
      </c>
      <c r="J25" s="28">
        <v>37</v>
      </c>
    </row>
    <row r="26" spans="1:10" x14ac:dyDescent="0.4">
      <c r="A26" s="46"/>
      <c r="B26" s="97"/>
      <c r="C26" s="98"/>
      <c r="D26" s="5">
        <v>0.8</v>
      </c>
      <c r="E26" s="27">
        <v>24</v>
      </c>
      <c r="F26" s="28">
        <v>25.5</v>
      </c>
      <c r="G26" s="27">
        <v>26.5</v>
      </c>
      <c r="H26" s="28">
        <v>27.5</v>
      </c>
      <c r="I26" s="27">
        <v>29.5</v>
      </c>
      <c r="J26" s="28">
        <v>30.5</v>
      </c>
    </row>
    <row r="27" spans="1:10" x14ac:dyDescent="0.4">
      <c r="A27" s="46"/>
      <c r="B27" s="97"/>
      <c r="C27" s="98"/>
      <c r="D27" s="5">
        <v>0.6</v>
      </c>
      <c r="E27" s="27">
        <v>19</v>
      </c>
      <c r="F27" s="28">
        <v>20</v>
      </c>
      <c r="G27" s="27">
        <v>21</v>
      </c>
      <c r="H27" s="28">
        <v>21</v>
      </c>
      <c r="I27" s="27">
        <v>23</v>
      </c>
      <c r="J27" s="28">
        <v>24</v>
      </c>
    </row>
    <row r="28" spans="1:10" x14ac:dyDescent="0.4">
      <c r="A28" s="46"/>
      <c r="B28" s="97"/>
      <c r="C28" s="98"/>
      <c r="D28" s="5">
        <v>0.4</v>
      </c>
      <c r="E28" s="27">
        <v>17</v>
      </c>
      <c r="F28" s="28">
        <v>18</v>
      </c>
      <c r="G28" s="27">
        <v>19</v>
      </c>
      <c r="H28" s="28">
        <v>19</v>
      </c>
      <c r="I28" s="27">
        <v>20</v>
      </c>
      <c r="J28" s="28">
        <v>21</v>
      </c>
    </row>
    <row r="29" spans="1:10" x14ac:dyDescent="0.4">
      <c r="A29" s="46"/>
      <c r="B29" s="97"/>
      <c r="C29" s="98"/>
      <c r="D29" s="5">
        <v>0.2</v>
      </c>
      <c r="E29" s="27" t="s">
        <v>11</v>
      </c>
      <c r="F29" s="51" t="s">
        <v>11</v>
      </c>
      <c r="G29" s="27" t="s">
        <v>11</v>
      </c>
      <c r="H29" s="51" t="s">
        <v>11</v>
      </c>
      <c r="I29" s="27">
        <v>18</v>
      </c>
      <c r="J29" s="51">
        <v>19</v>
      </c>
    </row>
    <row r="30" spans="1:10" x14ac:dyDescent="0.4">
      <c r="A30" s="46"/>
      <c r="B30" s="47" t="s">
        <v>45</v>
      </c>
      <c r="C30" s="48" t="s">
        <v>12</v>
      </c>
      <c r="D30" s="5"/>
      <c r="E30" s="27">
        <f>E17/(1.163*($J$2-$J$3))</f>
        <v>100.97760840355403</v>
      </c>
      <c r="F30" s="28">
        <f t="shared" ref="F30:J30" si="3">F17/(1.163*($J$2-$J$3))</f>
        <v>201.95521680710806</v>
      </c>
      <c r="G30" s="27">
        <f t="shared" si="3"/>
        <v>302.93282521066214</v>
      </c>
      <c r="H30" s="28">
        <f t="shared" si="3"/>
        <v>403.91043361421612</v>
      </c>
      <c r="I30" s="27">
        <f t="shared" si="3"/>
        <v>504.88804201777015</v>
      </c>
      <c r="J30" s="28">
        <f t="shared" si="3"/>
        <v>605.86565042132418</v>
      </c>
    </row>
    <row r="31" spans="1:10" x14ac:dyDescent="0.4">
      <c r="A31" s="46"/>
      <c r="B31" s="47" t="s">
        <v>46</v>
      </c>
      <c r="C31" s="48" t="s">
        <v>13</v>
      </c>
      <c r="D31" s="5"/>
      <c r="E31" s="49">
        <f>0.41*(-0.00006*E30*E30*E30+0.04893*E30*E30-0.69919*E30-8.14817)/1000</f>
        <v>0.14693825220821721</v>
      </c>
      <c r="F31" s="75">
        <f>0.71*(-0.00006*F30*F30*F30+0.04893*F30*F30-0.69919*F30-8.14817)/1000</f>
        <v>0.95998083675491097</v>
      </c>
      <c r="G31" s="49">
        <f>1.224*(-0.00006*G30*G30*G30+0.04893*G30*G30-0.69919*G30-8.14817)/1000</f>
        <v>3.1852020041128308</v>
      </c>
      <c r="H31" s="75">
        <f>1.476*(-0.00006*H30*H30*H30+0.04893*H30*H30-0.69919*H30-8.14817)/1000</f>
        <v>5.5177822485578911</v>
      </c>
      <c r="I31" s="49">
        <f>1.99*(-0.00006*I30*I30*I30+0.04893*I30*I30-0.69919*I30-8.14817)/1000</f>
        <v>8.7352261392463113</v>
      </c>
      <c r="J31" s="75">
        <f>2.51*(-0.00006*J30*J30*J30+0.04893*J30*J30-0.69919*J30-8.14817)/1000</f>
        <v>10.505116920732759</v>
      </c>
    </row>
    <row r="32" spans="1:10" x14ac:dyDescent="0.4">
      <c r="B32" s="9" t="s">
        <v>47</v>
      </c>
      <c r="C32" s="10" t="s">
        <v>14</v>
      </c>
      <c r="D32" s="81">
        <v>2.5</v>
      </c>
      <c r="E32" s="81"/>
      <c r="F32" s="81"/>
      <c r="G32" s="81"/>
      <c r="H32" s="81"/>
      <c r="I32" s="81"/>
      <c r="J32" s="81"/>
    </row>
    <row r="33" spans="1:46" x14ac:dyDescent="0.4">
      <c r="B33" s="82" t="s">
        <v>48</v>
      </c>
      <c r="C33" s="82"/>
      <c r="D33" s="81" t="s">
        <v>57</v>
      </c>
      <c r="E33" s="81"/>
      <c r="F33" s="81"/>
      <c r="G33" s="81"/>
      <c r="H33" s="81"/>
      <c r="I33" s="81"/>
      <c r="J33" s="81"/>
    </row>
    <row r="34" spans="1:46" x14ac:dyDescent="0.4">
      <c r="B34" s="82" t="s">
        <v>49</v>
      </c>
      <c r="C34" s="82"/>
      <c r="D34" s="81" t="s">
        <v>58</v>
      </c>
      <c r="E34" s="81"/>
      <c r="F34" s="81"/>
      <c r="G34" s="81"/>
      <c r="H34" s="81"/>
      <c r="I34" s="81"/>
      <c r="J34" s="81"/>
    </row>
    <row r="35" spans="1:46" x14ac:dyDescent="0.4">
      <c r="B35" s="82" t="s">
        <v>50</v>
      </c>
      <c r="C35" s="82"/>
      <c r="D35" s="83" t="s">
        <v>59</v>
      </c>
      <c r="E35" s="84"/>
      <c r="F35" s="84"/>
      <c r="G35" s="84"/>
      <c r="H35" s="84"/>
      <c r="I35" s="84"/>
      <c r="J35" s="85"/>
    </row>
    <row r="36" spans="1:46" x14ac:dyDescent="0.4">
      <c r="A36" s="46"/>
      <c r="B36" s="79" t="s">
        <v>51</v>
      </c>
      <c r="C36" s="80"/>
      <c r="D36" s="81" t="s">
        <v>60</v>
      </c>
      <c r="E36" s="81"/>
      <c r="F36" s="81"/>
      <c r="G36" s="81"/>
      <c r="H36" s="81"/>
      <c r="I36" s="81"/>
      <c r="J36" s="81"/>
      <c r="AE36" s="32"/>
      <c r="AF36" s="32"/>
      <c r="AL36" s="32"/>
      <c r="AM36" s="32"/>
      <c r="AN36" s="32"/>
      <c r="AO36" s="32"/>
      <c r="AP36" s="32"/>
      <c r="AQ36" s="32"/>
      <c r="AR36" s="32"/>
      <c r="AS36" s="32"/>
      <c r="AT36" s="32"/>
    </row>
    <row r="37" spans="1:46" x14ac:dyDescent="0.4">
      <c r="A37" s="46"/>
      <c r="B37" s="79" t="s">
        <v>52</v>
      </c>
      <c r="C37" s="80"/>
      <c r="D37" s="81" t="s">
        <v>61</v>
      </c>
      <c r="E37" s="81"/>
      <c r="F37" s="81"/>
      <c r="G37" s="81"/>
      <c r="H37" s="81"/>
      <c r="I37" s="81"/>
      <c r="J37" s="81"/>
      <c r="AE37" s="32"/>
      <c r="AF37" s="32"/>
      <c r="AL37" s="32"/>
      <c r="AM37" s="32"/>
      <c r="AN37" s="32"/>
      <c r="AO37" s="32"/>
      <c r="AP37" s="32"/>
      <c r="AQ37" s="32"/>
      <c r="AR37" s="32"/>
      <c r="AS37" s="32"/>
      <c r="AT37" s="32"/>
    </row>
    <row r="38" spans="1:46" ht="31.2" x14ac:dyDescent="0.4">
      <c r="A38" s="46"/>
      <c r="B38" s="52" t="s">
        <v>53</v>
      </c>
      <c r="C38" s="5" t="s">
        <v>15</v>
      </c>
      <c r="D38" s="53"/>
      <c r="E38" s="54" t="s">
        <v>17</v>
      </c>
      <c r="F38" s="55" t="s">
        <v>18</v>
      </c>
      <c r="G38" s="54" t="s">
        <v>19</v>
      </c>
      <c r="H38" s="56" t="s">
        <v>20</v>
      </c>
      <c r="I38" s="57" t="s">
        <v>21</v>
      </c>
      <c r="J38" s="56" t="s">
        <v>22</v>
      </c>
      <c r="AE38" s="32"/>
      <c r="AF38" s="32"/>
      <c r="AL38" s="32"/>
      <c r="AM38" s="32"/>
      <c r="AN38" s="32"/>
      <c r="AO38" s="32"/>
      <c r="AP38" s="32"/>
      <c r="AQ38" s="32"/>
      <c r="AR38" s="32"/>
      <c r="AS38" s="32"/>
      <c r="AT38" s="32"/>
    </row>
    <row r="39" spans="1:46" x14ac:dyDescent="0.4">
      <c r="A39" s="46"/>
      <c r="B39" s="52" t="s">
        <v>54</v>
      </c>
      <c r="C39" s="5" t="s">
        <v>15</v>
      </c>
      <c r="D39" s="53"/>
      <c r="E39" s="58" t="s">
        <v>24</v>
      </c>
      <c r="F39" s="59" t="s">
        <v>25</v>
      </c>
      <c r="G39" s="60" t="s">
        <v>26</v>
      </c>
      <c r="H39" s="61" t="s">
        <v>27</v>
      </c>
      <c r="I39" s="58" t="s">
        <v>28</v>
      </c>
      <c r="J39" s="62" t="s">
        <v>29</v>
      </c>
      <c r="AE39" s="32"/>
      <c r="AF39" s="32"/>
      <c r="AL39" s="32"/>
      <c r="AM39" s="32"/>
      <c r="AN39" s="32"/>
      <c r="AO39" s="32"/>
      <c r="AP39" s="32"/>
      <c r="AQ39" s="32"/>
      <c r="AR39" s="32"/>
      <c r="AS39" s="32"/>
      <c r="AT39" s="32"/>
    </row>
    <row r="40" spans="1:46" x14ac:dyDescent="0.4">
      <c r="A40" s="46"/>
      <c r="B40" s="52" t="s">
        <v>55</v>
      </c>
      <c r="C40" s="5" t="s">
        <v>16</v>
      </c>
      <c r="D40" s="53"/>
      <c r="E40" s="63">
        <v>4.75</v>
      </c>
      <c r="F40" s="64">
        <v>6.62</v>
      </c>
      <c r="G40" s="63">
        <v>9.74</v>
      </c>
      <c r="H40" s="64">
        <v>11.3</v>
      </c>
      <c r="I40" s="63">
        <v>14.5</v>
      </c>
      <c r="J40" s="64">
        <v>16.510000000000002</v>
      </c>
      <c r="AE40" s="32"/>
      <c r="AF40" s="32"/>
      <c r="AL40" s="32"/>
      <c r="AM40" s="32"/>
      <c r="AN40" s="32"/>
      <c r="AO40" s="32"/>
      <c r="AP40" s="32"/>
      <c r="AQ40" s="32"/>
      <c r="AR40" s="32"/>
      <c r="AS40" s="32"/>
      <c r="AT40" s="32"/>
    </row>
    <row r="41" spans="1:46" x14ac:dyDescent="0.4">
      <c r="A41" s="46"/>
      <c r="B41" s="52" t="s">
        <v>56</v>
      </c>
      <c r="C41" s="5" t="s">
        <v>16</v>
      </c>
      <c r="D41" s="53"/>
      <c r="E41" s="63">
        <f>E40+0.5</f>
        <v>5.25</v>
      </c>
      <c r="F41" s="64">
        <f>F40+0.68</f>
        <v>7.3</v>
      </c>
      <c r="G41" s="63">
        <f>G40+0.93</f>
        <v>10.67</v>
      </c>
      <c r="H41" s="64">
        <f>H40+1.13</f>
        <v>12.43</v>
      </c>
      <c r="I41" s="63">
        <f>I40+1.38</f>
        <v>15.879999999999999</v>
      </c>
      <c r="J41" s="64">
        <f>J40+1.58</f>
        <v>18.090000000000003</v>
      </c>
      <c r="AE41" s="32"/>
      <c r="AF41" s="32"/>
      <c r="AL41" s="32"/>
      <c r="AM41" s="32"/>
      <c r="AN41" s="32"/>
      <c r="AO41" s="32"/>
      <c r="AP41" s="32"/>
      <c r="AQ41" s="32"/>
      <c r="AR41" s="32"/>
      <c r="AS41" s="32"/>
      <c r="AT41" s="32"/>
    </row>
    <row r="42" spans="1:46" x14ac:dyDescent="0.4">
      <c r="A42" s="46"/>
      <c r="B42" s="46"/>
      <c r="C42" s="46"/>
      <c r="D42" s="65"/>
      <c r="E42" s="66"/>
      <c r="F42" s="66"/>
      <c r="G42" s="66"/>
      <c r="H42" s="66"/>
      <c r="I42" s="66"/>
      <c r="J42" s="66"/>
      <c r="AE42" s="32"/>
      <c r="AF42" s="32"/>
      <c r="AL42" s="32"/>
      <c r="AM42" s="32"/>
      <c r="AN42" s="32"/>
      <c r="AO42" s="32"/>
      <c r="AP42" s="32"/>
      <c r="AQ42" s="32"/>
      <c r="AR42" s="32"/>
      <c r="AS42" s="32"/>
      <c r="AT42" s="32"/>
    </row>
    <row r="43" spans="1:46" x14ac:dyDescent="0.4">
      <c r="A43" s="46"/>
      <c r="B43" s="46"/>
      <c r="C43" s="46"/>
      <c r="D43" s="65"/>
      <c r="E43" s="66"/>
      <c r="F43" s="66"/>
      <c r="G43" s="66"/>
      <c r="H43" s="66"/>
      <c r="I43" s="66"/>
      <c r="J43" s="66"/>
      <c r="AE43" s="32"/>
      <c r="AF43" s="32"/>
      <c r="AL43" s="32"/>
      <c r="AM43" s="32"/>
      <c r="AN43" s="32"/>
      <c r="AO43" s="32"/>
      <c r="AP43" s="32"/>
      <c r="AQ43" s="32"/>
      <c r="AR43" s="32"/>
      <c r="AS43" s="32"/>
      <c r="AT43" s="32"/>
    </row>
    <row r="44" spans="1:46" x14ac:dyDescent="0.4">
      <c r="A44" s="46"/>
      <c r="B44" s="46"/>
      <c r="C44" s="46"/>
      <c r="D44" s="65"/>
      <c r="E44" s="66"/>
      <c r="F44" s="66"/>
      <c r="G44" s="66"/>
      <c r="H44" s="66"/>
      <c r="I44" s="66"/>
      <c r="J44" s="66"/>
      <c r="AE44" s="32"/>
      <c r="AF44" s="32"/>
      <c r="AL44" s="32"/>
      <c r="AM44" s="32"/>
      <c r="AN44" s="32"/>
      <c r="AO44" s="32"/>
      <c r="AP44" s="32"/>
      <c r="AQ44" s="32"/>
      <c r="AR44" s="32"/>
      <c r="AS44" s="32"/>
      <c r="AT44" s="32"/>
    </row>
    <row r="45" spans="1:46" x14ac:dyDescent="0.4">
      <c r="A45" s="46"/>
      <c r="B45" s="46"/>
      <c r="C45" s="46"/>
      <c r="D45" s="65"/>
      <c r="E45" s="66"/>
      <c r="F45" s="66"/>
      <c r="G45" s="66"/>
      <c r="H45" s="66"/>
      <c r="I45" s="66"/>
      <c r="J45" s="66"/>
      <c r="AE45" s="32"/>
      <c r="AF45" s="32"/>
      <c r="AL45" s="32"/>
      <c r="AM45" s="32"/>
      <c r="AN45" s="32"/>
      <c r="AO45" s="32"/>
      <c r="AP45" s="32"/>
      <c r="AQ45" s="32"/>
      <c r="AR45" s="32"/>
      <c r="AS45" s="32"/>
      <c r="AT45" s="32"/>
    </row>
    <row r="46" spans="1:46" x14ac:dyDescent="0.4">
      <c r="A46" s="46"/>
      <c r="B46" s="46"/>
      <c r="C46" s="46"/>
      <c r="D46" s="65"/>
      <c r="E46" s="66"/>
      <c r="F46" s="66"/>
      <c r="G46" s="66"/>
      <c r="H46" s="66"/>
      <c r="I46" s="66"/>
      <c r="J46" s="66"/>
      <c r="AE46" s="32"/>
      <c r="AF46" s="32"/>
      <c r="AL46" s="32"/>
      <c r="AM46" s="32"/>
      <c r="AN46" s="32"/>
      <c r="AO46" s="32"/>
      <c r="AP46" s="32"/>
      <c r="AQ46" s="32"/>
      <c r="AR46" s="32"/>
      <c r="AS46" s="32"/>
      <c r="AT46" s="32"/>
    </row>
    <row r="47" spans="1:46" x14ac:dyDescent="0.4">
      <c r="A47" s="46"/>
      <c r="B47" s="46"/>
      <c r="C47" s="46"/>
      <c r="D47" s="65"/>
      <c r="E47" s="66"/>
      <c r="F47" s="66"/>
      <c r="G47" s="66"/>
      <c r="H47" s="66"/>
      <c r="I47" s="66"/>
      <c r="J47" s="66"/>
      <c r="AE47" s="32"/>
      <c r="AF47" s="32"/>
      <c r="AL47" s="32"/>
      <c r="AM47" s="32"/>
      <c r="AN47" s="32"/>
      <c r="AO47" s="32"/>
      <c r="AP47" s="32"/>
      <c r="AQ47" s="32"/>
      <c r="AR47" s="32"/>
      <c r="AS47" s="32"/>
      <c r="AT47" s="32"/>
    </row>
    <row r="48" spans="1:46" x14ac:dyDescent="0.4">
      <c r="A48" s="46"/>
      <c r="B48" s="46"/>
      <c r="C48" s="46"/>
      <c r="D48" s="65"/>
      <c r="E48" s="66"/>
      <c r="F48" s="66"/>
      <c r="G48" s="66"/>
      <c r="H48" s="66"/>
      <c r="I48" s="66"/>
      <c r="J48" s="66"/>
      <c r="AE48" s="32"/>
      <c r="AF48" s="32"/>
      <c r="AL48" s="32"/>
      <c r="AM48" s="32"/>
      <c r="AN48" s="32"/>
      <c r="AO48" s="32"/>
      <c r="AP48" s="32"/>
      <c r="AQ48" s="32"/>
      <c r="AR48" s="32"/>
      <c r="AS48" s="32"/>
      <c r="AT48" s="32"/>
    </row>
    <row r="49" spans="1:46" x14ac:dyDescent="0.4">
      <c r="A49" s="46"/>
      <c r="B49" s="46"/>
      <c r="C49" s="46"/>
      <c r="D49" s="65"/>
      <c r="E49" s="66"/>
      <c r="F49" s="66"/>
      <c r="G49" s="66"/>
      <c r="H49" s="66"/>
      <c r="I49" s="66"/>
      <c r="J49" s="66"/>
      <c r="AE49" s="32"/>
      <c r="AF49" s="32"/>
      <c r="AL49" s="32"/>
      <c r="AM49" s="32"/>
      <c r="AN49" s="32"/>
      <c r="AO49" s="32"/>
      <c r="AP49" s="32"/>
      <c r="AQ49" s="32"/>
      <c r="AR49" s="32"/>
      <c r="AS49" s="32"/>
      <c r="AT49" s="32"/>
    </row>
    <row r="50" spans="1:46" x14ac:dyDescent="0.4">
      <c r="A50" s="46"/>
      <c r="B50" s="46"/>
      <c r="C50" s="46"/>
      <c r="D50" s="65"/>
      <c r="E50" s="66"/>
      <c r="F50" s="66"/>
      <c r="G50" s="66"/>
      <c r="H50" s="66"/>
      <c r="I50" s="66"/>
      <c r="J50" s="66"/>
      <c r="AE50" s="32"/>
      <c r="AF50" s="32"/>
      <c r="AL50" s="32"/>
      <c r="AM50" s="32"/>
      <c r="AN50" s="32"/>
      <c r="AO50" s="32"/>
      <c r="AP50" s="32"/>
      <c r="AQ50" s="32"/>
      <c r="AR50" s="32"/>
      <c r="AS50" s="32"/>
      <c r="AT50" s="32"/>
    </row>
    <row r="51" spans="1:46" x14ac:dyDescent="0.4">
      <c r="A51" s="46"/>
      <c r="B51" s="46"/>
      <c r="C51" s="46"/>
      <c r="D51" s="65"/>
      <c r="E51" s="66"/>
      <c r="F51" s="66"/>
      <c r="G51" s="66"/>
      <c r="H51" s="66"/>
      <c r="I51" s="66"/>
      <c r="J51" s="66"/>
      <c r="AE51" s="32"/>
      <c r="AF51" s="32"/>
      <c r="AL51" s="32"/>
      <c r="AM51" s="32"/>
      <c r="AN51" s="32"/>
      <c r="AO51" s="32"/>
      <c r="AP51" s="32"/>
      <c r="AQ51" s="32"/>
      <c r="AR51" s="32"/>
      <c r="AS51" s="32"/>
      <c r="AT51" s="32"/>
    </row>
    <row r="52" spans="1:46" x14ac:dyDescent="0.4">
      <c r="A52" s="46"/>
      <c r="B52" s="46"/>
      <c r="C52" s="46"/>
      <c r="D52" s="65"/>
      <c r="E52" s="66"/>
      <c r="F52" s="66"/>
      <c r="G52" s="66"/>
      <c r="H52" s="66"/>
      <c r="I52" s="66"/>
      <c r="J52" s="66"/>
      <c r="AE52" s="32"/>
      <c r="AF52" s="32"/>
      <c r="AL52" s="32"/>
      <c r="AM52" s="32"/>
      <c r="AN52" s="32"/>
      <c r="AO52" s="32"/>
      <c r="AP52" s="32"/>
      <c r="AQ52" s="32"/>
      <c r="AR52" s="32"/>
      <c r="AS52" s="32"/>
      <c r="AT52" s="32"/>
    </row>
    <row r="53" spans="1:46" x14ac:dyDescent="0.4">
      <c r="A53" s="46"/>
      <c r="B53" s="46"/>
      <c r="C53" s="46"/>
      <c r="D53" s="65"/>
      <c r="E53" s="66"/>
      <c r="F53" s="66"/>
      <c r="G53" s="66"/>
      <c r="H53" s="66"/>
      <c r="I53" s="66"/>
      <c r="J53" s="66"/>
      <c r="AE53" s="32"/>
      <c r="AF53" s="32"/>
      <c r="AL53" s="32"/>
      <c r="AM53" s="32"/>
      <c r="AN53" s="32"/>
      <c r="AO53" s="32"/>
      <c r="AP53" s="32"/>
      <c r="AQ53" s="32"/>
      <c r="AR53" s="32"/>
      <c r="AS53" s="32"/>
      <c r="AT53" s="32"/>
    </row>
    <row r="54" spans="1:46" x14ac:dyDescent="0.4">
      <c r="A54" s="46"/>
      <c r="B54" s="46"/>
      <c r="C54" s="46"/>
      <c r="D54" s="65"/>
      <c r="E54" s="66"/>
      <c r="F54" s="66"/>
      <c r="G54" s="66"/>
      <c r="H54" s="66"/>
      <c r="I54" s="66"/>
      <c r="J54" s="66"/>
      <c r="AE54" s="32"/>
      <c r="AF54" s="32"/>
      <c r="AL54" s="32"/>
      <c r="AM54" s="32"/>
      <c r="AN54" s="32"/>
      <c r="AO54" s="32"/>
      <c r="AP54" s="32"/>
      <c r="AQ54" s="32"/>
      <c r="AR54" s="32"/>
      <c r="AS54" s="32"/>
      <c r="AT54" s="32"/>
    </row>
    <row r="55" spans="1:46" x14ac:dyDescent="0.4">
      <c r="A55" s="46"/>
      <c r="B55" s="46"/>
      <c r="C55" s="46"/>
      <c r="D55" s="65"/>
      <c r="E55" s="66"/>
      <c r="F55" s="66"/>
      <c r="G55" s="66"/>
      <c r="H55" s="66"/>
      <c r="I55" s="66"/>
      <c r="J55" s="66"/>
      <c r="AE55" s="32"/>
      <c r="AF55" s="32"/>
      <c r="AL55" s="32"/>
      <c r="AM55" s="32"/>
      <c r="AN55" s="32"/>
      <c r="AO55" s="32"/>
      <c r="AP55" s="32"/>
      <c r="AQ55" s="32"/>
      <c r="AR55" s="32"/>
      <c r="AS55" s="32"/>
      <c r="AT55" s="32"/>
    </row>
    <row r="56" spans="1:46" x14ac:dyDescent="0.4">
      <c r="A56" s="46"/>
      <c r="B56" s="46"/>
      <c r="C56" s="46"/>
      <c r="D56" s="65"/>
      <c r="E56" s="66"/>
      <c r="F56" s="66"/>
      <c r="G56" s="66"/>
      <c r="H56" s="66"/>
      <c r="I56" s="66"/>
      <c r="J56" s="66"/>
      <c r="AE56" s="32"/>
      <c r="AF56" s="32"/>
      <c r="AL56" s="32"/>
      <c r="AM56" s="32"/>
      <c r="AN56" s="32"/>
      <c r="AO56" s="32"/>
      <c r="AP56" s="32"/>
      <c r="AQ56" s="32"/>
      <c r="AR56" s="32"/>
      <c r="AS56" s="32"/>
      <c r="AT56" s="32"/>
    </row>
    <row r="57" spans="1:46" x14ac:dyDescent="0.4">
      <c r="A57" s="46"/>
      <c r="B57" s="46"/>
      <c r="C57" s="46"/>
      <c r="D57" s="65"/>
      <c r="E57" s="66"/>
      <c r="F57" s="66"/>
      <c r="G57" s="66"/>
      <c r="H57" s="66"/>
      <c r="I57" s="66"/>
      <c r="J57" s="66"/>
      <c r="AE57" s="32"/>
      <c r="AF57" s="32"/>
      <c r="AL57" s="32"/>
      <c r="AM57" s="32"/>
      <c r="AN57" s="32"/>
      <c r="AO57" s="32"/>
      <c r="AP57" s="32"/>
      <c r="AQ57" s="32"/>
      <c r="AR57" s="32"/>
      <c r="AS57" s="32"/>
      <c r="AT57" s="32"/>
    </row>
    <row r="58" spans="1:46" x14ac:dyDescent="0.4">
      <c r="A58" s="46"/>
      <c r="B58" s="46"/>
      <c r="C58" s="46"/>
      <c r="D58" s="65"/>
      <c r="E58" s="66"/>
      <c r="F58" s="66"/>
      <c r="G58" s="66"/>
      <c r="H58" s="66"/>
      <c r="I58" s="66"/>
      <c r="J58" s="66"/>
      <c r="AE58" s="32"/>
      <c r="AF58" s="32"/>
      <c r="AL58" s="32"/>
      <c r="AM58" s="32"/>
      <c r="AN58" s="32"/>
      <c r="AO58" s="32"/>
      <c r="AP58" s="32"/>
      <c r="AQ58" s="32"/>
      <c r="AR58" s="32"/>
      <c r="AS58" s="32"/>
      <c r="AT58" s="32"/>
    </row>
    <row r="59" spans="1:46" x14ac:dyDescent="0.4">
      <c r="A59" s="46"/>
      <c r="B59" s="46"/>
      <c r="C59" s="46"/>
      <c r="D59" s="65"/>
      <c r="E59" s="66"/>
      <c r="F59" s="66"/>
      <c r="G59" s="66"/>
      <c r="H59" s="66"/>
      <c r="I59" s="66"/>
      <c r="J59" s="66"/>
      <c r="AE59" s="32"/>
      <c r="AF59" s="32"/>
      <c r="AL59" s="32"/>
      <c r="AM59" s="32"/>
      <c r="AN59" s="32"/>
      <c r="AO59" s="32"/>
      <c r="AP59" s="32"/>
      <c r="AQ59" s="32"/>
      <c r="AR59" s="32"/>
      <c r="AS59" s="32"/>
      <c r="AT59" s="32"/>
    </row>
    <row r="60" spans="1:46" x14ac:dyDescent="0.4">
      <c r="A60" s="46"/>
      <c r="B60" s="46"/>
      <c r="C60" s="46"/>
      <c r="D60" s="65"/>
      <c r="E60" s="66"/>
      <c r="F60" s="66"/>
      <c r="G60" s="66"/>
      <c r="H60" s="66"/>
      <c r="I60" s="66"/>
      <c r="J60" s="66"/>
      <c r="AE60" s="32"/>
      <c r="AF60" s="32"/>
      <c r="AL60" s="32"/>
      <c r="AM60" s="32"/>
      <c r="AN60" s="32"/>
      <c r="AO60" s="32"/>
      <c r="AP60" s="32"/>
      <c r="AQ60" s="32"/>
      <c r="AR60" s="32"/>
      <c r="AS60" s="32"/>
      <c r="AT60" s="32"/>
    </row>
    <row r="61" spans="1:46" x14ac:dyDescent="0.4">
      <c r="A61" s="46"/>
      <c r="B61" s="46"/>
      <c r="C61" s="46"/>
      <c r="D61" s="65"/>
      <c r="E61" s="66"/>
      <c r="F61" s="66"/>
      <c r="G61" s="66"/>
      <c r="H61" s="66"/>
      <c r="I61" s="66"/>
      <c r="J61" s="66"/>
      <c r="AE61" s="32"/>
      <c r="AF61" s="32"/>
      <c r="AL61" s="32"/>
      <c r="AM61" s="32"/>
      <c r="AN61" s="32"/>
      <c r="AO61" s="32"/>
      <c r="AP61" s="32"/>
      <c r="AQ61" s="32"/>
      <c r="AR61" s="32"/>
      <c r="AS61" s="32"/>
      <c r="AT61" s="32"/>
    </row>
    <row r="62" spans="1:46" x14ac:dyDescent="0.4">
      <c r="A62" s="46"/>
      <c r="B62" s="46"/>
      <c r="C62" s="46"/>
      <c r="D62" s="65"/>
      <c r="E62" s="66"/>
      <c r="F62" s="66"/>
      <c r="G62" s="66"/>
      <c r="H62" s="66"/>
      <c r="I62" s="66"/>
      <c r="J62" s="66"/>
      <c r="AE62" s="32"/>
      <c r="AF62" s="32"/>
      <c r="AL62" s="32"/>
      <c r="AM62" s="32"/>
      <c r="AN62" s="32"/>
      <c r="AO62" s="32"/>
      <c r="AP62" s="32"/>
      <c r="AQ62" s="32"/>
      <c r="AR62" s="32"/>
      <c r="AS62" s="32"/>
      <c r="AT62" s="32"/>
    </row>
    <row r="63" spans="1:46" x14ac:dyDescent="0.4">
      <c r="A63" s="46"/>
      <c r="B63" s="46"/>
      <c r="C63" s="46"/>
      <c r="D63" s="65"/>
      <c r="E63" s="66"/>
      <c r="F63" s="66"/>
      <c r="G63" s="66"/>
      <c r="H63" s="66"/>
      <c r="I63" s="66"/>
      <c r="J63" s="66"/>
      <c r="AE63" s="32"/>
      <c r="AF63" s="32"/>
      <c r="AL63" s="32"/>
      <c r="AM63" s="32"/>
      <c r="AN63" s="32"/>
      <c r="AO63" s="32"/>
      <c r="AP63" s="32"/>
      <c r="AQ63" s="32"/>
      <c r="AR63" s="32"/>
      <c r="AS63" s="32"/>
      <c r="AT63" s="32"/>
    </row>
    <row r="64" spans="1:46" x14ac:dyDescent="0.4">
      <c r="A64" s="46"/>
      <c r="B64" s="46"/>
      <c r="C64" s="46"/>
      <c r="D64" s="65"/>
      <c r="E64" s="66"/>
      <c r="F64" s="66"/>
      <c r="G64" s="66"/>
      <c r="H64" s="66"/>
      <c r="I64" s="66"/>
      <c r="J64" s="66"/>
      <c r="AE64" s="32"/>
      <c r="AF64" s="32"/>
      <c r="AL64" s="32"/>
      <c r="AM64" s="32"/>
      <c r="AN64" s="32"/>
      <c r="AO64" s="32"/>
      <c r="AP64" s="32"/>
      <c r="AQ64" s="32"/>
      <c r="AR64" s="32"/>
      <c r="AS64" s="32"/>
      <c r="AT64" s="32"/>
    </row>
    <row r="65" spans="1:46" x14ac:dyDescent="0.4">
      <c r="A65" s="46"/>
      <c r="B65" s="46"/>
      <c r="C65" s="46"/>
      <c r="D65" s="65"/>
      <c r="E65" s="66"/>
      <c r="F65" s="66"/>
      <c r="G65" s="66"/>
      <c r="H65" s="66"/>
      <c r="I65" s="66"/>
      <c r="J65" s="66"/>
      <c r="AE65" s="32"/>
      <c r="AF65" s="32"/>
      <c r="AL65" s="32"/>
      <c r="AM65" s="32"/>
      <c r="AN65" s="32"/>
      <c r="AO65" s="32"/>
      <c r="AP65" s="32"/>
      <c r="AQ65" s="32"/>
      <c r="AR65" s="32"/>
      <c r="AS65" s="32"/>
      <c r="AT65" s="32"/>
    </row>
    <row r="66" spans="1:46" x14ac:dyDescent="0.4">
      <c r="A66" s="46"/>
      <c r="B66" s="46"/>
      <c r="C66" s="46"/>
      <c r="D66" s="65"/>
      <c r="E66" s="66"/>
      <c r="F66" s="66"/>
      <c r="G66" s="66"/>
      <c r="H66" s="66"/>
      <c r="I66" s="66"/>
      <c r="J66" s="66"/>
      <c r="AE66" s="32"/>
      <c r="AF66" s="32"/>
      <c r="AL66" s="32"/>
      <c r="AM66" s="32"/>
      <c r="AN66" s="32"/>
      <c r="AO66" s="32"/>
      <c r="AP66" s="32"/>
      <c r="AQ66" s="32"/>
      <c r="AR66" s="32"/>
      <c r="AS66" s="32"/>
      <c r="AT66" s="32"/>
    </row>
    <row r="67" spans="1:46" x14ac:dyDescent="0.4">
      <c r="A67" s="46"/>
      <c r="B67" s="46"/>
      <c r="C67" s="46"/>
      <c r="D67" s="65"/>
      <c r="E67" s="66"/>
      <c r="F67" s="66"/>
      <c r="G67" s="66"/>
      <c r="H67" s="66"/>
      <c r="I67" s="66"/>
      <c r="J67" s="66"/>
      <c r="AE67" s="32"/>
      <c r="AF67" s="32"/>
      <c r="AL67" s="32"/>
      <c r="AM67" s="32"/>
      <c r="AN67" s="32"/>
      <c r="AO67" s="32"/>
      <c r="AP67" s="32"/>
      <c r="AQ67" s="32"/>
      <c r="AR67" s="32"/>
      <c r="AS67" s="32"/>
      <c r="AT67" s="32"/>
    </row>
    <row r="68" spans="1:46" x14ac:dyDescent="0.4">
      <c r="A68" s="46"/>
      <c r="B68" s="46"/>
      <c r="C68" s="46"/>
      <c r="D68" s="65"/>
      <c r="E68" s="66"/>
      <c r="F68" s="66"/>
      <c r="G68" s="66"/>
      <c r="H68" s="66"/>
      <c r="I68" s="66"/>
      <c r="J68" s="66"/>
      <c r="AE68" s="32"/>
      <c r="AF68" s="32"/>
      <c r="AL68" s="32"/>
      <c r="AM68" s="32"/>
      <c r="AN68" s="32"/>
      <c r="AO68" s="32"/>
      <c r="AP68" s="32"/>
      <c r="AQ68" s="32"/>
      <c r="AR68" s="32"/>
      <c r="AS68" s="32"/>
      <c r="AT68" s="32"/>
    </row>
    <row r="69" spans="1:46" x14ac:dyDescent="0.4">
      <c r="A69" s="46"/>
      <c r="B69" s="46"/>
      <c r="C69" s="46"/>
      <c r="D69" s="65"/>
      <c r="E69" s="66"/>
      <c r="F69" s="66"/>
      <c r="G69" s="66"/>
      <c r="H69" s="66"/>
      <c r="I69" s="66"/>
      <c r="J69" s="66"/>
      <c r="AE69" s="32"/>
      <c r="AF69" s="32"/>
      <c r="AL69" s="32"/>
      <c r="AM69" s="32"/>
      <c r="AN69" s="32"/>
      <c r="AO69" s="32"/>
      <c r="AP69" s="32"/>
      <c r="AQ69" s="32"/>
      <c r="AR69" s="32"/>
      <c r="AS69" s="32"/>
      <c r="AT69" s="32"/>
    </row>
    <row r="70" spans="1:46" x14ac:dyDescent="0.4">
      <c r="A70" s="46"/>
      <c r="B70" s="46"/>
      <c r="C70" s="46"/>
      <c r="D70" s="65"/>
      <c r="E70" s="66"/>
      <c r="F70" s="66"/>
      <c r="G70" s="66"/>
      <c r="H70" s="66"/>
      <c r="I70" s="66"/>
      <c r="J70" s="66"/>
      <c r="AE70" s="32"/>
      <c r="AF70" s="32"/>
      <c r="AL70" s="32"/>
      <c r="AM70" s="32"/>
      <c r="AN70" s="32"/>
      <c r="AO70" s="32"/>
      <c r="AP70" s="32"/>
      <c r="AQ70" s="32"/>
      <c r="AR70" s="32"/>
      <c r="AS70" s="32"/>
      <c r="AT70" s="32"/>
    </row>
    <row r="71" spans="1:46" x14ac:dyDescent="0.4">
      <c r="A71" s="46"/>
      <c r="B71" s="46"/>
      <c r="C71" s="46"/>
      <c r="D71" s="65"/>
      <c r="E71" s="66"/>
      <c r="F71" s="66"/>
      <c r="G71" s="66"/>
      <c r="H71" s="66"/>
      <c r="I71" s="66"/>
      <c r="J71" s="66"/>
      <c r="AE71" s="32"/>
      <c r="AF71" s="32"/>
      <c r="AL71" s="32"/>
      <c r="AM71" s="32"/>
      <c r="AN71" s="32"/>
      <c r="AO71" s="32"/>
      <c r="AP71" s="32"/>
      <c r="AQ71" s="32"/>
      <c r="AR71" s="32"/>
      <c r="AS71" s="32"/>
      <c r="AT71" s="32"/>
    </row>
    <row r="72" spans="1:46" x14ac:dyDescent="0.4">
      <c r="A72" s="46"/>
      <c r="B72" s="46"/>
      <c r="C72" s="46"/>
      <c r="D72" s="65"/>
      <c r="E72" s="66"/>
      <c r="F72" s="66"/>
      <c r="G72" s="66"/>
      <c r="H72" s="66"/>
      <c r="I72" s="66"/>
      <c r="J72" s="66"/>
      <c r="AE72" s="32"/>
      <c r="AF72" s="32"/>
      <c r="AL72" s="32"/>
      <c r="AM72" s="32"/>
      <c r="AN72" s="32"/>
      <c r="AO72" s="32"/>
      <c r="AP72" s="32"/>
      <c r="AQ72" s="32"/>
      <c r="AR72" s="32"/>
      <c r="AS72" s="32"/>
      <c r="AT72" s="32"/>
    </row>
    <row r="73" spans="1:46" x14ac:dyDescent="0.4">
      <c r="A73" s="46"/>
      <c r="B73" s="46"/>
      <c r="C73" s="46"/>
      <c r="D73" s="65"/>
      <c r="E73" s="66"/>
      <c r="F73" s="66"/>
      <c r="G73" s="66"/>
      <c r="H73" s="66"/>
      <c r="I73" s="66"/>
      <c r="J73" s="66"/>
      <c r="AE73" s="32"/>
      <c r="AF73" s="32"/>
      <c r="AL73" s="32"/>
      <c r="AM73" s="32"/>
      <c r="AN73" s="32"/>
      <c r="AO73" s="32"/>
      <c r="AP73" s="32"/>
      <c r="AQ73" s="32"/>
      <c r="AR73" s="32"/>
      <c r="AS73" s="32"/>
      <c r="AT73" s="32"/>
    </row>
    <row r="74" spans="1:46" x14ac:dyDescent="0.4">
      <c r="A74" s="46"/>
      <c r="B74" s="46"/>
      <c r="C74" s="46"/>
      <c r="D74" s="65"/>
      <c r="E74" s="66"/>
      <c r="F74" s="66"/>
      <c r="G74" s="66"/>
      <c r="H74" s="66"/>
      <c r="I74" s="66"/>
      <c r="J74" s="66"/>
      <c r="AE74" s="32"/>
      <c r="AF74" s="32"/>
      <c r="AL74" s="32"/>
      <c r="AM74" s="32"/>
      <c r="AN74" s="32"/>
      <c r="AO74" s="32"/>
      <c r="AP74" s="32"/>
      <c r="AQ74" s="32"/>
      <c r="AR74" s="32"/>
      <c r="AS74" s="32"/>
      <c r="AT74" s="32"/>
    </row>
    <row r="75" spans="1:46" x14ac:dyDescent="0.4">
      <c r="A75" s="46"/>
      <c r="B75" s="46"/>
      <c r="C75" s="46"/>
      <c r="D75" s="65"/>
      <c r="E75" s="66"/>
      <c r="F75" s="66"/>
      <c r="G75" s="66"/>
      <c r="H75" s="66"/>
      <c r="I75" s="66"/>
      <c r="J75" s="66"/>
      <c r="AE75" s="32"/>
      <c r="AF75" s="32"/>
      <c r="AL75" s="32"/>
      <c r="AM75" s="32"/>
      <c r="AN75" s="32"/>
      <c r="AO75" s="32"/>
      <c r="AP75" s="32"/>
      <c r="AQ75" s="32"/>
      <c r="AR75" s="32"/>
      <c r="AS75" s="32"/>
      <c r="AT75" s="32"/>
    </row>
    <row r="76" spans="1:46" x14ac:dyDescent="0.4">
      <c r="A76" s="46"/>
      <c r="B76" s="46"/>
      <c r="C76" s="46"/>
      <c r="D76" s="65"/>
      <c r="E76" s="66"/>
      <c r="F76" s="66"/>
      <c r="G76" s="66"/>
      <c r="H76" s="66"/>
      <c r="I76" s="66"/>
      <c r="J76" s="66"/>
      <c r="AE76" s="32"/>
      <c r="AF76" s="32"/>
      <c r="AL76" s="32"/>
      <c r="AM76" s="32"/>
      <c r="AN76" s="32"/>
      <c r="AO76" s="32"/>
      <c r="AP76" s="32"/>
      <c r="AQ76" s="32"/>
      <c r="AR76" s="32"/>
      <c r="AS76" s="32"/>
      <c r="AT76" s="32"/>
    </row>
    <row r="77" spans="1:46" x14ac:dyDescent="0.4">
      <c r="A77" s="46"/>
      <c r="B77" s="46"/>
      <c r="C77" s="46"/>
      <c r="D77" s="65"/>
      <c r="E77" s="66"/>
      <c r="F77" s="66"/>
      <c r="G77" s="66"/>
      <c r="H77" s="66"/>
      <c r="I77" s="66"/>
      <c r="J77" s="66"/>
      <c r="AE77" s="32"/>
      <c r="AF77" s="32"/>
      <c r="AL77" s="32"/>
      <c r="AM77" s="32"/>
      <c r="AN77" s="32"/>
      <c r="AO77" s="32"/>
      <c r="AP77" s="32"/>
      <c r="AQ77" s="32"/>
      <c r="AR77" s="32"/>
      <c r="AS77" s="32"/>
      <c r="AT77" s="32"/>
    </row>
    <row r="78" spans="1:46" x14ac:dyDescent="0.4">
      <c r="A78" s="46"/>
      <c r="B78" s="46"/>
      <c r="C78" s="46"/>
      <c r="D78" s="65"/>
      <c r="E78" s="66"/>
      <c r="F78" s="66"/>
      <c r="G78" s="66"/>
      <c r="H78" s="66"/>
      <c r="I78" s="66"/>
      <c r="J78" s="66"/>
      <c r="AE78" s="32"/>
      <c r="AF78" s="32"/>
      <c r="AL78" s="32"/>
      <c r="AM78" s="32"/>
      <c r="AN78" s="32"/>
      <c r="AO78" s="32"/>
      <c r="AP78" s="32"/>
      <c r="AQ78" s="32"/>
      <c r="AR78" s="32"/>
      <c r="AS78" s="32"/>
      <c r="AT78" s="32"/>
    </row>
    <row r="79" spans="1:46" x14ac:dyDescent="0.4">
      <c r="A79" s="46"/>
      <c r="B79" s="46"/>
      <c r="C79" s="46"/>
      <c r="D79" s="65"/>
      <c r="E79" s="66"/>
      <c r="F79" s="66"/>
      <c r="G79" s="66"/>
      <c r="H79" s="66"/>
      <c r="I79" s="66"/>
      <c r="J79" s="66"/>
      <c r="AE79" s="32"/>
      <c r="AF79" s="32"/>
      <c r="AL79" s="32"/>
      <c r="AM79" s="32"/>
      <c r="AN79" s="32"/>
      <c r="AO79" s="32"/>
      <c r="AP79" s="32"/>
      <c r="AQ79" s="32"/>
      <c r="AR79" s="32"/>
      <c r="AS79" s="32"/>
      <c r="AT79" s="32"/>
    </row>
    <row r="80" spans="1:46" x14ac:dyDescent="0.4">
      <c r="A80" s="46"/>
      <c r="B80" s="46"/>
      <c r="C80" s="46"/>
      <c r="D80" s="65"/>
      <c r="E80" s="66"/>
      <c r="F80" s="66"/>
      <c r="G80" s="66"/>
      <c r="H80" s="66"/>
      <c r="I80" s="66"/>
      <c r="J80" s="66"/>
      <c r="AE80" s="32"/>
      <c r="AF80" s="32"/>
      <c r="AL80" s="32"/>
      <c r="AM80" s="32"/>
      <c r="AN80" s="32"/>
      <c r="AO80" s="32"/>
      <c r="AP80" s="32"/>
      <c r="AQ80" s="32"/>
      <c r="AR80" s="32"/>
      <c r="AS80" s="32"/>
      <c r="AT80" s="32"/>
    </row>
    <row r="81" spans="1:46" x14ac:dyDescent="0.4">
      <c r="A81" s="46"/>
      <c r="B81" s="46"/>
      <c r="C81" s="46"/>
      <c r="D81" s="65"/>
      <c r="E81" s="66"/>
      <c r="F81" s="66"/>
      <c r="G81" s="66"/>
      <c r="H81" s="66"/>
      <c r="I81" s="66"/>
      <c r="J81" s="66"/>
      <c r="AE81" s="32"/>
      <c r="AF81" s="32"/>
      <c r="AL81" s="32"/>
      <c r="AM81" s="32"/>
      <c r="AN81" s="32"/>
      <c r="AO81" s="32"/>
      <c r="AP81" s="32"/>
      <c r="AQ81" s="32"/>
      <c r="AR81" s="32"/>
      <c r="AS81" s="32"/>
      <c r="AT81" s="32"/>
    </row>
    <row r="82" spans="1:46" x14ac:dyDescent="0.4">
      <c r="A82" s="46"/>
      <c r="B82" s="46"/>
      <c r="C82" s="46"/>
      <c r="D82" s="65"/>
      <c r="E82" s="66"/>
      <c r="F82" s="66"/>
      <c r="G82" s="66"/>
      <c r="H82" s="66"/>
      <c r="I82" s="66"/>
      <c r="J82" s="66"/>
      <c r="AE82" s="32"/>
      <c r="AF82" s="32"/>
      <c r="AL82" s="32"/>
      <c r="AM82" s="32"/>
      <c r="AN82" s="32"/>
      <c r="AO82" s="32"/>
      <c r="AP82" s="32"/>
      <c r="AQ82" s="32"/>
      <c r="AR82" s="32"/>
      <c r="AS82" s="32"/>
      <c r="AT82" s="32"/>
    </row>
    <row r="83" spans="1:46" x14ac:dyDescent="0.4">
      <c r="A83" s="46"/>
      <c r="B83" s="46"/>
      <c r="C83" s="46"/>
      <c r="D83" s="65"/>
      <c r="E83" s="66"/>
      <c r="F83" s="66"/>
      <c r="G83" s="66"/>
      <c r="H83" s="66"/>
      <c r="I83" s="66"/>
      <c r="J83" s="66"/>
      <c r="AE83" s="32"/>
      <c r="AF83" s="32"/>
      <c r="AL83" s="32"/>
      <c r="AM83" s="32"/>
      <c r="AN83" s="32"/>
      <c r="AO83" s="32"/>
      <c r="AP83" s="32"/>
      <c r="AQ83" s="32"/>
      <c r="AR83" s="32"/>
      <c r="AS83" s="32"/>
      <c r="AT83" s="32"/>
    </row>
    <row r="84" spans="1:46" x14ac:dyDescent="0.4">
      <c r="A84" s="46"/>
      <c r="B84" s="46"/>
      <c r="C84" s="46"/>
      <c r="D84" s="65"/>
      <c r="E84" s="66"/>
      <c r="F84" s="66"/>
      <c r="G84" s="66"/>
      <c r="H84" s="66"/>
      <c r="I84" s="66"/>
      <c r="J84" s="66"/>
      <c r="AE84" s="32"/>
      <c r="AF84" s="32"/>
      <c r="AL84" s="32"/>
      <c r="AM84" s="32"/>
      <c r="AN84" s="32"/>
      <c r="AO84" s="32"/>
      <c r="AP84" s="32"/>
      <c r="AQ84" s="32"/>
      <c r="AR84" s="32"/>
      <c r="AS84" s="32"/>
      <c r="AT84" s="32"/>
    </row>
    <row r="85" spans="1:46" x14ac:dyDescent="0.4">
      <c r="A85" s="46"/>
      <c r="B85" s="46"/>
      <c r="C85" s="46"/>
      <c r="D85" s="65"/>
      <c r="E85" s="66"/>
      <c r="F85" s="66"/>
      <c r="G85" s="66"/>
      <c r="H85" s="66"/>
      <c r="I85" s="66"/>
      <c r="J85" s="66"/>
      <c r="AE85" s="32"/>
      <c r="AF85" s="32"/>
      <c r="AL85" s="32"/>
      <c r="AM85" s="32"/>
      <c r="AN85" s="32"/>
      <c r="AO85" s="32"/>
      <c r="AP85" s="32"/>
      <c r="AQ85" s="32"/>
      <c r="AR85" s="32"/>
      <c r="AS85" s="32"/>
      <c r="AT85" s="32"/>
    </row>
    <row r="86" spans="1:46" x14ac:dyDescent="0.4">
      <c r="A86" s="46"/>
      <c r="B86" s="46"/>
      <c r="C86" s="46"/>
      <c r="D86" s="65"/>
      <c r="E86" s="66"/>
      <c r="F86" s="66"/>
      <c r="G86" s="66"/>
      <c r="H86" s="66"/>
      <c r="I86" s="66"/>
      <c r="J86" s="66"/>
      <c r="AE86" s="32"/>
      <c r="AF86" s="32"/>
      <c r="AL86" s="32"/>
      <c r="AM86" s="32"/>
      <c r="AN86" s="32"/>
      <c r="AO86" s="32"/>
      <c r="AP86" s="32"/>
      <c r="AQ86" s="32"/>
      <c r="AR86" s="32"/>
      <c r="AS86" s="32"/>
      <c r="AT86" s="32"/>
    </row>
    <row r="87" spans="1:46" x14ac:dyDescent="0.4">
      <c r="A87" s="46"/>
      <c r="B87" s="46"/>
      <c r="C87" s="46"/>
      <c r="D87" s="65"/>
      <c r="E87" s="66"/>
      <c r="F87" s="66"/>
      <c r="G87" s="66"/>
      <c r="H87" s="66"/>
      <c r="I87" s="66"/>
      <c r="J87" s="66"/>
      <c r="AE87" s="32"/>
      <c r="AF87" s="32"/>
      <c r="AL87" s="32"/>
      <c r="AM87" s="32"/>
      <c r="AN87" s="32"/>
      <c r="AO87" s="32"/>
      <c r="AP87" s="32"/>
      <c r="AQ87" s="32"/>
      <c r="AR87" s="32"/>
      <c r="AS87" s="32"/>
      <c r="AT87" s="32"/>
    </row>
    <row r="88" spans="1:46" x14ac:dyDescent="0.4">
      <c r="A88" s="46"/>
      <c r="B88" s="46"/>
      <c r="C88" s="46"/>
      <c r="D88" s="65"/>
      <c r="E88" s="66"/>
      <c r="F88" s="66"/>
      <c r="G88" s="66"/>
      <c r="H88" s="66"/>
      <c r="I88" s="66"/>
      <c r="J88" s="66"/>
      <c r="AE88" s="32"/>
      <c r="AF88" s="32"/>
      <c r="AL88" s="32"/>
      <c r="AM88" s="32"/>
      <c r="AN88" s="32"/>
      <c r="AO88" s="32"/>
      <c r="AP88" s="32"/>
      <c r="AQ88" s="32"/>
      <c r="AR88" s="32"/>
      <c r="AS88" s="32"/>
      <c r="AT88" s="32"/>
    </row>
    <row r="89" spans="1:46" x14ac:dyDescent="0.4">
      <c r="A89" s="46"/>
      <c r="B89" s="46"/>
      <c r="C89" s="46"/>
      <c r="D89" s="65"/>
      <c r="E89" s="66"/>
      <c r="F89" s="66"/>
      <c r="G89" s="66"/>
      <c r="H89" s="66"/>
      <c r="I89" s="66"/>
      <c r="J89" s="66"/>
      <c r="AE89" s="32"/>
      <c r="AF89" s="32"/>
      <c r="AL89" s="32"/>
      <c r="AM89" s="32"/>
      <c r="AN89" s="32"/>
      <c r="AO89" s="32"/>
      <c r="AP89" s="32"/>
      <c r="AQ89" s="32"/>
      <c r="AR89" s="32"/>
      <c r="AS89" s="32"/>
      <c r="AT89" s="32"/>
    </row>
    <row r="90" spans="1:46" x14ac:dyDescent="0.4">
      <c r="A90" s="46"/>
      <c r="B90" s="46"/>
      <c r="C90" s="46"/>
      <c r="D90" s="65"/>
      <c r="E90" s="66"/>
      <c r="F90" s="66"/>
      <c r="G90" s="66"/>
      <c r="H90" s="66"/>
      <c r="I90" s="66"/>
      <c r="J90" s="66"/>
      <c r="AE90" s="32"/>
      <c r="AF90" s="32"/>
      <c r="AL90" s="32"/>
      <c r="AM90" s="32"/>
      <c r="AN90" s="32"/>
      <c r="AO90" s="32"/>
      <c r="AP90" s="32"/>
      <c r="AQ90" s="32"/>
      <c r="AR90" s="32"/>
      <c r="AS90" s="32"/>
      <c r="AT90" s="32"/>
    </row>
    <row r="91" spans="1:46" x14ac:dyDescent="0.4">
      <c r="A91" s="46"/>
      <c r="B91" s="46"/>
      <c r="C91" s="46"/>
      <c r="D91" s="65"/>
      <c r="E91" s="66"/>
      <c r="F91" s="66"/>
      <c r="G91" s="66"/>
      <c r="H91" s="66"/>
      <c r="I91" s="66"/>
      <c r="J91" s="66"/>
      <c r="AE91" s="32"/>
      <c r="AF91" s="32"/>
      <c r="AL91" s="32"/>
      <c r="AM91" s="32"/>
      <c r="AN91" s="32"/>
      <c r="AO91" s="32"/>
      <c r="AP91" s="32"/>
      <c r="AQ91" s="32"/>
      <c r="AR91" s="32"/>
      <c r="AS91" s="32"/>
      <c r="AT91" s="32"/>
    </row>
    <row r="92" spans="1:46" x14ac:dyDescent="0.4">
      <c r="A92" s="46"/>
      <c r="B92" s="46"/>
      <c r="C92" s="46"/>
      <c r="D92" s="65"/>
      <c r="E92" s="66"/>
      <c r="F92" s="66"/>
      <c r="G92" s="66"/>
      <c r="H92" s="66"/>
      <c r="I92" s="66"/>
      <c r="J92" s="66"/>
      <c r="AE92" s="32"/>
      <c r="AF92" s="32"/>
      <c r="AL92" s="32"/>
      <c r="AM92" s="32"/>
      <c r="AN92" s="32"/>
      <c r="AO92" s="32"/>
      <c r="AP92" s="32"/>
      <c r="AQ92" s="32"/>
      <c r="AR92" s="32"/>
      <c r="AS92" s="32"/>
      <c r="AT92" s="32"/>
    </row>
    <row r="93" spans="1:46" x14ac:dyDescent="0.4">
      <c r="A93" s="46"/>
      <c r="B93" s="46"/>
      <c r="C93" s="46"/>
      <c r="D93" s="65"/>
      <c r="E93" s="66"/>
      <c r="F93" s="66"/>
      <c r="G93" s="66"/>
      <c r="H93" s="66"/>
      <c r="I93" s="66"/>
      <c r="J93" s="66"/>
      <c r="AE93" s="32"/>
      <c r="AF93" s="32"/>
      <c r="AL93" s="32"/>
      <c r="AM93" s="32"/>
      <c r="AN93" s="32"/>
      <c r="AO93" s="32"/>
      <c r="AP93" s="32"/>
      <c r="AQ93" s="32"/>
      <c r="AR93" s="32"/>
      <c r="AS93" s="32"/>
      <c r="AT93" s="32"/>
    </row>
    <row r="94" spans="1:46" x14ac:dyDescent="0.4">
      <c r="A94" s="46"/>
      <c r="B94" s="46"/>
      <c r="C94" s="46"/>
      <c r="D94" s="65"/>
      <c r="E94" s="66"/>
      <c r="F94" s="66"/>
      <c r="G94" s="66"/>
      <c r="H94" s="66"/>
      <c r="I94" s="66"/>
      <c r="J94" s="66"/>
      <c r="AE94" s="32"/>
      <c r="AF94" s="32"/>
      <c r="AL94" s="32"/>
      <c r="AM94" s="32"/>
      <c r="AN94" s="32"/>
      <c r="AO94" s="32"/>
      <c r="AP94" s="32"/>
      <c r="AQ94" s="32"/>
      <c r="AR94" s="32"/>
      <c r="AS94" s="32"/>
      <c r="AT94" s="32"/>
    </row>
    <row r="95" spans="1:46" x14ac:dyDescent="0.4">
      <c r="A95" s="46"/>
      <c r="B95" s="46"/>
      <c r="C95" s="46"/>
      <c r="D95" s="65"/>
      <c r="E95" s="66"/>
      <c r="F95" s="66"/>
      <c r="G95" s="66"/>
      <c r="H95" s="66"/>
      <c r="I95" s="66"/>
      <c r="J95" s="66"/>
      <c r="AE95" s="32"/>
      <c r="AF95" s="32"/>
      <c r="AL95" s="32"/>
      <c r="AM95" s="32"/>
      <c r="AN95" s="32"/>
      <c r="AO95" s="32"/>
      <c r="AP95" s="32"/>
      <c r="AQ95" s="32"/>
      <c r="AR95" s="32"/>
      <c r="AS95" s="32"/>
      <c r="AT95" s="32"/>
    </row>
    <row r="96" spans="1:46" x14ac:dyDescent="0.4">
      <c r="A96" s="46"/>
      <c r="B96" s="46"/>
      <c r="C96" s="46"/>
      <c r="D96" s="65"/>
      <c r="E96" s="66"/>
      <c r="F96" s="66"/>
      <c r="G96" s="66"/>
      <c r="H96" s="66"/>
      <c r="I96" s="66"/>
      <c r="J96" s="66"/>
      <c r="AE96" s="32"/>
      <c r="AF96" s="32"/>
      <c r="AL96" s="32"/>
      <c r="AM96" s="32"/>
      <c r="AN96" s="32"/>
      <c r="AO96" s="32"/>
      <c r="AP96" s="32"/>
      <c r="AQ96" s="32"/>
      <c r="AR96" s="32"/>
      <c r="AS96" s="32"/>
      <c r="AT96" s="32"/>
    </row>
    <row r="97" spans="1:46" x14ac:dyDescent="0.4">
      <c r="A97" s="46"/>
      <c r="B97" s="46"/>
      <c r="C97" s="46"/>
      <c r="D97" s="65"/>
      <c r="E97" s="66"/>
      <c r="F97" s="66"/>
      <c r="G97" s="66"/>
      <c r="H97" s="66"/>
      <c r="I97" s="66"/>
      <c r="J97" s="66"/>
      <c r="AE97" s="32"/>
      <c r="AF97" s="32"/>
      <c r="AL97" s="32"/>
      <c r="AM97" s="32"/>
      <c r="AN97" s="32"/>
      <c r="AO97" s="32"/>
      <c r="AP97" s="32"/>
      <c r="AQ97" s="32"/>
      <c r="AR97" s="32"/>
      <c r="AS97" s="32"/>
      <c r="AT97" s="32"/>
    </row>
    <row r="98" spans="1:46" x14ac:dyDescent="0.4">
      <c r="A98" s="46"/>
      <c r="B98" s="46"/>
      <c r="C98" s="46"/>
      <c r="D98" s="65"/>
      <c r="E98" s="66"/>
      <c r="F98" s="66"/>
      <c r="G98" s="66"/>
      <c r="H98" s="66"/>
      <c r="I98" s="66"/>
      <c r="J98" s="66"/>
      <c r="AE98" s="32"/>
      <c r="AF98" s="32"/>
      <c r="AL98" s="32"/>
      <c r="AM98" s="32"/>
      <c r="AN98" s="32"/>
      <c r="AO98" s="32"/>
      <c r="AP98" s="32"/>
      <c r="AQ98" s="32"/>
      <c r="AR98" s="32"/>
      <c r="AS98" s="32"/>
      <c r="AT98" s="32"/>
    </row>
    <row r="99" spans="1:46" x14ac:dyDescent="0.4">
      <c r="A99" s="46"/>
      <c r="B99" s="46"/>
      <c r="C99" s="46"/>
      <c r="D99" s="76"/>
      <c r="E99" s="21"/>
      <c r="F99" s="21"/>
      <c r="G99" s="21"/>
      <c r="H99" s="21"/>
      <c r="I99" s="21"/>
      <c r="J99" s="21"/>
      <c r="AE99" s="32"/>
      <c r="AF99" s="32"/>
      <c r="AL99" s="32"/>
      <c r="AM99" s="32"/>
      <c r="AN99" s="32"/>
      <c r="AO99" s="32"/>
      <c r="AP99" s="32"/>
      <c r="AQ99" s="32"/>
      <c r="AR99" s="32"/>
      <c r="AS99" s="32"/>
      <c r="AT99" s="32"/>
    </row>
    <row r="100" spans="1:46" hidden="1" x14ac:dyDescent="0.4">
      <c r="A100" s="46"/>
      <c r="B100" s="46"/>
      <c r="C100" s="46"/>
      <c r="D100" s="76"/>
      <c r="E100" s="21">
        <v>1</v>
      </c>
      <c r="F100" s="21">
        <v>2</v>
      </c>
      <c r="G100" s="21">
        <v>3</v>
      </c>
      <c r="H100" s="21">
        <v>4</v>
      </c>
      <c r="I100" s="21">
        <v>5</v>
      </c>
      <c r="J100" s="21">
        <v>6</v>
      </c>
      <c r="AE100" s="32"/>
      <c r="AF100" s="32"/>
      <c r="AL100" s="32"/>
      <c r="AM100" s="32"/>
      <c r="AN100" s="32"/>
      <c r="AO100" s="32"/>
      <c r="AP100" s="32"/>
      <c r="AQ100" s="32"/>
      <c r="AR100" s="32"/>
      <c r="AS100" s="32"/>
      <c r="AT100" s="32"/>
    </row>
    <row r="101" spans="1:46" x14ac:dyDescent="0.4">
      <c r="A101" s="46"/>
      <c r="B101" s="46"/>
      <c r="C101" s="46"/>
      <c r="D101" s="76"/>
      <c r="E101" s="21"/>
      <c r="F101" s="21"/>
      <c r="G101" s="21"/>
      <c r="H101" s="21"/>
      <c r="I101" s="21"/>
      <c r="J101" s="77"/>
      <c r="AE101" s="32"/>
      <c r="AF101" s="32"/>
      <c r="AL101" s="32"/>
      <c r="AM101" s="32"/>
      <c r="AN101" s="32"/>
      <c r="AO101" s="32"/>
      <c r="AP101" s="32"/>
      <c r="AQ101" s="32"/>
      <c r="AR101" s="32"/>
      <c r="AS101" s="32"/>
      <c r="AT101" s="32"/>
    </row>
    <row r="102" spans="1:46" x14ac:dyDescent="0.4">
      <c r="A102" s="46"/>
      <c r="B102" s="46"/>
      <c r="C102" s="46"/>
      <c r="D102" s="76"/>
      <c r="E102" s="21"/>
      <c r="F102" s="21"/>
      <c r="G102" s="21"/>
      <c r="H102" s="21"/>
      <c r="I102" s="21"/>
      <c r="J102" s="77"/>
      <c r="AE102" s="32"/>
      <c r="AF102" s="32"/>
      <c r="AL102" s="32"/>
      <c r="AM102" s="32"/>
      <c r="AN102" s="32"/>
      <c r="AO102" s="32"/>
      <c r="AP102" s="32"/>
      <c r="AQ102" s="32"/>
      <c r="AR102" s="32"/>
      <c r="AS102" s="32"/>
      <c r="AT102" s="32"/>
    </row>
    <row r="103" spans="1:46" x14ac:dyDescent="0.4">
      <c r="A103" s="46"/>
      <c r="B103" s="46"/>
      <c r="C103" s="46"/>
      <c r="D103" s="65"/>
      <c r="E103" s="21"/>
      <c r="F103" s="21"/>
      <c r="G103" s="21"/>
      <c r="H103" s="21"/>
      <c r="I103" s="21"/>
      <c r="J103" s="77"/>
      <c r="AE103" s="32"/>
      <c r="AF103" s="32"/>
      <c r="AL103" s="32"/>
      <c r="AM103" s="32"/>
      <c r="AN103" s="32"/>
      <c r="AO103" s="32"/>
      <c r="AP103" s="32"/>
      <c r="AQ103" s="32"/>
      <c r="AR103" s="32"/>
      <c r="AS103" s="32"/>
      <c r="AT103" s="32"/>
    </row>
    <row r="104" spans="1:46" x14ac:dyDescent="0.4">
      <c r="A104" s="46"/>
      <c r="B104" s="46"/>
      <c r="C104" s="46"/>
      <c r="D104" s="65"/>
      <c r="E104" s="21"/>
      <c r="F104" s="21"/>
      <c r="G104" s="21"/>
      <c r="H104" s="21"/>
      <c r="I104" s="21"/>
      <c r="J104" s="77"/>
      <c r="AE104" s="32"/>
      <c r="AF104" s="32"/>
      <c r="AL104" s="32"/>
      <c r="AM104" s="32"/>
      <c r="AN104" s="32"/>
      <c r="AO104" s="32"/>
      <c r="AP104" s="32"/>
      <c r="AQ104" s="32"/>
      <c r="AR104" s="32"/>
      <c r="AS104" s="32"/>
      <c r="AT104" s="32"/>
    </row>
    <row r="105" spans="1:46" x14ac:dyDescent="0.4">
      <c r="A105" s="46"/>
      <c r="B105" s="46"/>
      <c r="C105" s="46"/>
      <c r="D105" s="65"/>
      <c r="E105" s="21"/>
      <c r="F105" s="21"/>
      <c r="G105" s="21"/>
      <c r="H105" s="21"/>
      <c r="I105" s="21"/>
      <c r="J105" s="21"/>
      <c r="AE105" s="32"/>
      <c r="AF105" s="32"/>
      <c r="AL105" s="32"/>
      <c r="AM105" s="32"/>
      <c r="AN105" s="32"/>
      <c r="AO105" s="32"/>
      <c r="AP105" s="32"/>
      <c r="AQ105" s="32"/>
      <c r="AR105" s="32"/>
      <c r="AS105" s="32"/>
      <c r="AT105" s="32"/>
    </row>
    <row r="106" spans="1:46" x14ac:dyDescent="0.4">
      <c r="A106" s="46"/>
      <c r="B106" s="46"/>
      <c r="C106" s="46"/>
      <c r="D106" s="65"/>
      <c r="E106" s="21"/>
      <c r="F106" s="21"/>
      <c r="G106" s="21"/>
      <c r="H106" s="21"/>
      <c r="I106" s="21"/>
      <c r="J106" s="21"/>
      <c r="AE106" s="32"/>
      <c r="AF106" s="32"/>
      <c r="AL106" s="32"/>
      <c r="AM106" s="32"/>
      <c r="AN106" s="32"/>
      <c r="AO106" s="32"/>
      <c r="AP106" s="32"/>
      <c r="AQ106" s="32"/>
      <c r="AR106" s="32"/>
      <c r="AS106" s="32"/>
      <c r="AT106" s="32"/>
    </row>
    <row r="107" spans="1:46" x14ac:dyDescent="0.4">
      <c r="A107" s="46"/>
      <c r="B107" s="46"/>
      <c r="C107" s="46"/>
      <c r="D107" s="65"/>
      <c r="E107" s="21"/>
      <c r="F107" s="21"/>
      <c r="G107" s="21"/>
      <c r="H107" s="21"/>
      <c r="I107" s="21"/>
      <c r="J107" s="21"/>
      <c r="AE107" s="32"/>
      <c r="AF107" s="32"/>
      <c r="AL107" s="32"/>
      <c r="AM107" s="32"/>
      <c r="AN107" s="32"/>
      <c r="AO107" s="32"/>
      <c r="AP107" s="32"/>
      <c r="AQ107" s="32"/>
      <c r="AR107" s="32"/>
      <c r="AS107" s="32"/>
      <c r="AT107" s="32"/>
    </row>
    <row r="108" spans="1:46" x14ac:dyDescent="0.4">
      <c r="A108" s="46"/>
      <c r="B108" s="46"/>
      <c r="C108" s="46"/>
      <c r="D108" s="65"/>
      <c r="E108" s="21"/>
      <c r="F108" s="21"/>
      <c r="G108" s="21"/>
      <c r="H108" s="21"/>
      <c r="I108" s="21"/>
      <c r="J108" s="21"/>
      <c r="AE108" s="32"/>
      <c r="AF108" s="32"/>
      <c r="AL108" s="32"/>
      <c r="AM108" s="32"/>
      <c r="AN108" s="32"/>
      <c r="AO108" s="32"/>
      <c r="AP108" s="32"/>
      <c r="AQ108" s="32"/>
      <c r="AR108" s="32"/>
      <c r="AS108" s="32"/>
      <c r="AT108" s="32"/>
    </row>
    <row r="109" spans="1:46" x14ac:dyDescent="0.4">
      <c r="A109" s="46"/>
      <c r="B109" s="46"/>
      <c r="C109" s="46"/>
      <c r="D109" s="65"/>
      <c r="E109" s="21"/>
      <c r="F109" s="21"/>
      <c r="G109" s="21"/>
      <c r="H109" s="21"/>
      <c r="I109" s="21"/>
      <c r="J109" s="21"/>
      <c r="AE109" s="32"/>
      <c r="AF109" s="32"/>
      <c r="AL109" s="32"/>
      <c r="AM109" s="32"/>
      <c r="AN109" s="32"/>
      <c r="AO109" s="32"/>
      <c r="AP109" s="32"/>
      <c r="AQ109" s="32"/>
      <c r="AR109" s="32"/>
      <c r="AS109" s="32"/>
      <c r="AT109" s="32"/>
    </row>
    <row r="110" spans="1:46" x14ac:dyDescent="0.4">
      <c r="A110" s="46"/>
      <c r="B110" s="46"/>
      <c r="C110" s="46"/>
      <c r="D110" s="65"/>
      <c r="E110" s="21"/>
      <c r="F110" s="21"/>
      <c r="G110" s="21"/>
      <c r="H110" s="21"/>
      <c r="I110" s="21"/>
      <c r="J110" s="21"/>
      <c r="AE110" s="32"/>
      <c r="AF110" s="32"/>
      <c r="AL110" s="32"/>
      <c r="AM110" s="32"/>
      <c r="AN110" s="32"/>
      <c r="AO110" s="32"/>
      <c r="AP110" s="32"/>
      <c r="AQ110" s="32"/>
      <c r="AR110" s="32"/>
      <c r="AS110" s="32"/>
      <c r="AT110" s="32"/>
    </row>
    <row r="111" spans="1:46" x14ac:dyDescent="0.4">
      <c r="A111" s="46"/>
      <c r="B111" s="46"/>
      <c r="C111" s="46"/>
      <c r="D111" s="65"/>
      <c r="E111" s="66"/>
      <c r="F111" s="66"/>
      <c r="G111" s="66"/>
      <c r="H111" s="66"/>
      <c r="I111" s="66"/>
      <c r="J111" s="66"/>
      <c r="AE111" s="32"/>
      <c r="AF111" s="32"/>
      <c r="AL111" s="32"/>
      <c r="AM111" s="32"/>
      <c r="AN111" s="32"/>
      <c r="AO111" s="32"/>
      <c r="AP111" s="32"/>
      <c r="AQ111" s="32"/>
      <c r="AR111" s="32"/>
      <c r="AS111" s="32"/>
      <c r="AT111" s="32"/>
    </row>
    <row r="112" spans="1:46" x14ac:dyDescent="0.4">
      <c r="A112" s="46"/>
      <c r="B112" s="46"/>
      <c r="C112" s="46"/>
      <c r="D112" s="65"/>
      <c r="E112" s="66"/>
      <c r="F112" s="66"/>
      <c r="G112" s="66"/>
      <c r="H112" s="66"/>
      <c r="I112" s="66"/>
      <c r="J112" s="66"/>
      <c r="AE112" s="32"/>
      <c r="AF112" s="32"/>
      <c r="AL112" s="32"/>
      <c r="AM112" s="32"/>
      <c r="AN112" s="32"/>
      <c r="AO112" s="32"/>
      <c r="AP112" s="32"/>
      <c r="AQ112" s="32"/>
      <c r="AR112" s="32"/>
      <c r="AS112" s="32"/>
      <c r="AT112" s="32"/>
    </row>
    <row r="113" spans="1:46" x14ac:dyDescent="0.4">
      <c r="A113" s="46"/>
      <c r="B113" s="46"/>
      <c r="C113" s="46"/>
      <c r="D113" s="65"/>
      <c r="E113" s="66"/>
      <c r="F113" s="66"/>
      <c r="G113" s="66"/>
      <c r="H113" s="66"/>
      <c r="I113" s="66"/>
      <c r="J113" s="66"/>
      <c r="AE113" s="32"/>
      <c r="AF113" s="32"/>
      <c r="AL113" s="32"/>
      <c r="AM113" s="32"/>
      <c r="AN113" s="32"/>
      <c r="AO113" s="32"/>
      <c r="AP113" s="32"/>
      <c r="AQ113" s="32"/>
      <c r="AR113" s="32"/>
      <c r="AS113" s="32"/>
      <c r="AT113" s="32"/>
    </row>
    <row r="114" spans="1:46" x14ac:dyDescent="0.4">
      <c r="A114" s="46"/>
      <c r="B114" s="46"/>
      <c r="C114" s="46"/>
      <c r="D114" s="65"/>
      <c r="E114" s="66"/>
      <c r="F114" s="66"/>
      <c r="G114" s="66"/>
      <c r="H114" s="66"/>
      <c r="I114" s="66"/>
      <c r="J114" s="66"/>
      <c r="AE114" s="32"/>
      <c r="AF114" s="32"/>
      <c r="AL114" s="32"/>
      <c r="AM114" s="32"/>
      <c r="AN114" s="32"/>
      <c r="AO114" s="32"/>
      <c r="AP114" s="32"/>
      <c r="AQ114" s="32"/>
      <c r="AR114" s="32"/>
      <c r="AS114" s="32"/>
      <c r="AT114" s="32"/>
    </row>
    <row r="115" spans="1:46" x14ac:dyDescent="0.4">
      <c r="A115" s="46"/>
      <c r="B115" s="46"/>
      <c r="C115" s="46"/>
      <c r="D115" s="65"/>
      <c r="E115" s="66"/>
      <c r="F115" s="66"/>
      <c r="G115" s="66"/>
      <c r="H115" s="66"/>
      <c r="I115" s="66"/>
      <c r="J115" s="66"/>
      <c r="AE115" s="32"/>
      <c r="AF115" s="32"/>
      <c r="AL115" s="32"/>
      <c r="AM115" s="32"/>
      <c r="AN115" s="32"/>
      <c r="AO115" s="32"/>
      <c r="AP115" s="32"/>
      <c r="AQ115" s="32"/>
      <c r="AR115" s="32"/>
      <c r="AS115" s="32"/>
      <c r="AT115" s="32"/>
    </row>
    <row r="116" spans="1:46" x14ac:dyDescent="0.4">
      <c r="A116" s="46"/>
      <c r="B116" s="46"/>
      <c r="C116" s="46"/>
      <c r="D116" s="65"/>
      <c r="E116" s="66"/>
      <c r="F116" s="66"/>
      <c r="G116" s="66"/>
      <c r="H116" s="66"/>
      <c r="I116" s="66"/>
      <c r="J116" s="66"/>
      <c r="AE116" s="32"/>
      <c r="AF116" s="32"/>
      <c r="AL116" s="32"/>
      <c r="AM116" s="32"/>
      <c r="AN116" s="32"/>
      <c r="AO116" s="32"/>
      <c r="AP116" s="32"/>
      <c r="AQ116" s="32"/>
      <c r="AR116" s="32"/>
      <c r="AS116" s="32"/>
      <c r="AT116" s="32"/>
    </row>
    <row r="117" spans="1:46" x14ac:dyDescent="0.4">
      <c r="A117" s="46"/>
      <c r="B117" s="46"/>
      <c r="C117" s="46"/>
      <c r="D117" s="65"/>
      <c r="E117" s="66"/>
      <c r="F117" s="66"/>
      <c r="G117" s="66"/>
      <c r="H117" s="66"/>
      <c r="I117" s="66"/>
      <c r="J117" s="66"/>
      <c r="AE117" s="32"/>
      <c r="AF117" s="32"/>
      <c r="AL117" s="32"/>
      <c r="AM117" s="32"/>
      <c r="AN117" s="32"/>
      <c r="AO117" s="32"/>
      <c r="AP117" s="32"/>
      <c r="AQ117" s="32"/>
      <c r="AR117" s="32"/>
      <c r="AS117" s="32"/>
      <c r="AT117" s="32"/>
    </row>
    <row r="118" spans="1:46" x14ac:dyDescent="0.4">
      <c r="A118" s="46"/>
      <c r="B118" s="46"/>
      <c r="C118" s="46"/>
      <c r="D118" s="65"/>
      <c r="E118" s="66"/>
      <c r="F118" s="66"/>
      <c r="G118" s="66"/>
      <c r="H118" s="66"/>
      <c r="I118" s="66"/>
      <c r="J118" s="66"/>
      <c r="AE118" s="32"/>
      <c r="AF118" s="32"/>
      <c r="AL118" s="32"/>
      <c r="AM118" s="32"/>
      <c r="AN118" s="32"/>
      <c r="AO118" s="32"/>
      <c r="AP118" s="32"/>
      <c r="AQ118" s="32"/>
      <c r="AR118" s="32"/>
      <c r="AS118" s="32"/>
      <c r="AT118" s="32"/>
    </row>
    <row r="119" spans="1:46" x14ac:dyDescent="0.4">
      <c r="A119" s="46"/>
      <c r="B119" s="46"/>
      <c r="C119" s="46"/>
      <c r="AF119" s="32"/>
      <c r="AL119" s="32"/>
      <c r="AM119" s="32"/>
      <c r="AN119" s="32"/>
      <c r="AO119" s="32"/>
      <c r="AP119" s="32"/>
      <c r="AQ119" s="32"/>
      <c r="AR119" s="32"/>
      <c r="AS119" s="32"/>
      <c r="AT119" s="32"/>
    </row>
    <row r="120" spans="1:46" x14ac:dyDescent="0.4">
      <c r="A120" s="46"/>
      <c r="B120" s="46"/>
      <c r="C120" s="46"/>
      <c r="AF120" s="32"/>
      <c r="AL120" s="32"/>
      <c r="AM120" s="32"/>
      <c r="AN120" s="32"/>
      <c r="AO120" s="32"/>
      <c r="AP120" s="32"/>
      <c r="AQ120" s="32"/>
      <c r="AR120" s="32"/>
      <c r="AS120" s="32"/>
      <c r="AT120" s="32"/>
    </row>
    <row r="121" spans="1:46" x14ac:dyDescent="0.4">
      <c r="A121" s="46"/>
      <c r="B121" s="46"/>
      <c r="C121" s="46"/>
      <c r="D121" s="67"/>
      <c r="E121" s="17"/>
      <c r="F121" s="17"/>
      <c r="G121" s="17"/>
      <c r="H121" s="17"/>
      <c r="I121" s="17"/>
      <c r="J121" s="17"/>
      <c r="K121" s="32"/>
      <c r="L121" s="32"/>
      <c r="M121" s="32"/>
      <c r="N121" s="32"/>
      <c r="O121" s="32"/>
      <c r="P121" s="32"/>
      <c r="Q121" s="32"/>
      <c r="R121" s="32"/>
      <c r="S121" s="32"/>
      <c r="T121" s="32"/>
      <c r="U121" s="32"/>
      <c r="V121" s="32"/>
      <c r="W121" s="32"/>
      <c r="X121" s="32"/>
      <c r="Y121" s="32"/>
      <c r="Z121" s="32"/>
      <c r="AA121" s="32"/>
      <c r="AB121" s="32"/>
      <c r="AC121" s="32"/>
      <c r="AD121" s="32"/>
      <c r="AE121" s="32"/>
      <c r="AF121" s="32"/>
      <c r="AL121" s="32"/>
      <c r="AM121" s="32"/>
      <c r="AN121" s="32"/>
      <c r="AO121" s="32"/>
      <c r="AP121" s="32"/>
      <c r="AQ121" s="32"/>
      <c r="AR121" s="32"/>
      <c r="AS121" s="32"/>
      <c r="AT121" s="32"/>
    </row>
    <row r="122" spans="1:46" x14ac:dyDescent="0.4">
      <c r="A122" s="46"/>
      <c r="B122" s="46"/>
      <c r="C122" s="46"/>
      <c r="D122" s="67"/>
      <c r="E122" s="17"/>
      <c r="F122" s="17"/>
      <c r="G122" s="17"/>
      <c r="H122" s="17"/>
      <c r="I122" s="17"/>
      <c r="J122" s="17"/>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row>
    <row r="123" spans="1:46" x14ac:dyDescent="0.4">
      <c r="A123" s="46"/>
      <c r="B123" s="46"/>
      <c r="C123" s="46"/>
      <c r="D123" s="67"/>
      <c r="E123" s="17"/>
      <c r="F123" s="17"/>
      <c r="G123" s="17"/>
      <c r="H123" s="17"/>
      <c r="I123" s="17"/>
      <c r="J123" s="17"/>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row>
    <row r="124" spans="1:46" x14ac:dyDescent="0.4">
      <c r="A124" s="46"/>
      <c r="B124" s="46"/>
      <c r="C124" s="46"/>
      <c r="D124" s="22"/>
      <c r="E124" s="13"/>
      <c r="F124" s="13"/>
      <c r="G124" s="13"/>
      <c r="H124" s="13"/>
      <c r="I124" s="13"/>
      <c r="J124" s="13"/>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K124" s="68"/>
      <c r="AL124" s="69"/>
    </row>
    <row r="125" spans="1:46" x14ac:dyDescent="0.4">
      <c r="A125" s="46"/>
      <c r="B125" s="46"/>
      <c r="C125" s="46"/>
      <c r="F125" s="70"/>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K125" s="68"/>
      <c r="AL125" s="69"/>
    </row>
    <row r="126" spans="1:46" x14ac:dyDescent="0.4">
      <c r="A126" s="46"/>
      <c r="B126" s="46"/>
      <c r="C126" s="46"/>
      <c r="D126" s="71"/>
      <c r="K126" s="71"/>
      <c r="L126" s="71"/>
      <c r="M126" s="71"/>
      <c r="N126" s="71"/>
      <c r="O126" s="71"/>
      <c r="P126" s="71"/>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row>
    <row r="127" spans="1:46" x14ac:dyDescent="0.4">
      <c r="A127" s="46"/>
      <c r="B127" s="46"/>
      <c r="C127" s="46"/>
      <c r="D127" s="12"/>
      <c r="E127" s="71"/>
      <c r="F127" s="71"/>
      <c r="H127" s="71"/>
      <c r="I127" s="71"/>
      <c r="J127" s="71"/>
      <c r="K127" s="12"/>
      <c r="L127" s="12"/>
      <c r="M127" s="12"/>
      <c r="N127" s="12"/>
      <c r="O127" s="12"/>
      <c r="P127" s="12"/>
      <c r="Q127" s="12"/>
      <c r="R127" s="12"/>
      <c r="S127" s="12"/>
      <c r="T127" s="12"/>
      <c r="U127" s="12"/>
      <c r="V127" s="12"/>
      <c r="W127" s="12"/>
      <c r="X127" s="12"/>
      <c r="Y127" s="12"/>
      <c r="Z127" s="12"/>
      <c r="AA127" s="12"/>
      <c r="AB127" s="12"/>
      <c r="AC127" s="12"/>
      <c r="AD127" s="12"/>
      <c r="AE127" s="72"/>
      <c r="AF127" s="72"/>
      <c r="AG127" s="73"/>
      <c r="AH127" s="12"/>
      <c r="AI127" s="71"/>
      <c r="AJ127" s="71"/>
      <c r="AK127" s="71"/>
      <c r="AL127" s="71"/>
      <c r="AM127" s="71"/>
    </row>
    <row r="128" spans="1:46" x14ac:dyDescent="0.4">
      <c r="A128" s="46"/>
      <c r="B128" s="46"/>
      <c r="C128" s="46"/>
      <c r="D128" s="46"/>
      <c r="E128" s="46"/>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74"/>
      <c r="AF128" s="74"/>
      <c r="AG128" s="32"/>
      <c r="AH128" s="32"/>
      <c r="AI128" s="32"/>
    </row>
  </sheetData>
  <sheetProtection formatCells="0" formatColumns="0" formatRows="0" insertColumns="0" insertRows="0" insertHyperlinks="0" deleteColumns="0" deleteRows="0" sort="0" autoFilter="0" pivotTables="0"/>
  <mergeCells count="21">
    <mergeCell ref="C6:H6"/>
    <mergeCell ref="B33:C33"/>
    <mergeCell ref="D33:J33"/>
    <mergeCell ref="C7:G7"/>
    <mergeCell ref="B11:D11"/>
    <mergeCell ref="B12:B16"/>
    <mergeCell ref="C12:C16"/>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0" priority="1" stopIfTrue="1" operator="between">
      <formula>$AF$8</formula>
      <formula>$AF$9</formula>
    </cfRule>
  </conditionalFormatting>
  <dataValidations disablePrompts="1"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7"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2026-04-16T09:34:49Z</cp:lastPrinted>
  <dcterms:created xsi:type="dcterms:W3CDTF">2026-01-10T19:36:55Z</dcterms:created>
  <dcterms:modified xsi:type="dcterms:W3CDTF">2026-05-04T12:45:37Z</dcterms:modified>
</cp:coreProperties>
</file>