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https://d.docs.live.net/5f3ca257ae7b43be/Desktop/Parinkimo lenteles/"/>
    </mc:Choice>
  </mc:AlternateContent>
  <xr:revisionPtr revIDLastSave="3" documentId="8_{8499B258-073C-41A1-81A6-4A8FC1315CB9}" xr6:coauthVersionLast="47" xr6:coauthVersionMax="47" xr10:uidLastSave="{6BA426D1-A78B-4C4A-8E2E-2CFC920ACFBA}"/>
  <bookViews>
    <workbookView xWindow="-108" yWindow="-108" windowWidth="23256" windowHeight="12456" xr2:uid="{D2F068E5-1E12-4426-BED4-53BFAB427D8C}"/>
  </bookViews>
  <sheets>
    <sheet name="FH4-M Select" sheetId="1" r:id="rId1"/>
  </sheets>
  <definedNames>
    <definedName name="_xlnm.Print_Area" localSheetId="0">'FH4-M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 i="1" l="1"/>
  <c r="AF8" i="1"/>
  <c r="AF9" i="1"/>
  <c r="F12" i="1"/>
  <c r="G12" i="1"/>
  <c r="H12" i="1"/>
  <c r="I12" i="1"/>
  <c r="J12" i="1"/>
  <c r="F13" i="1"/>
  <c r="G13" i="1"/>
  <c r="H13" i="1"/>
  <c r="I13" i="1"/>
  <c r="J13" i="1"/>
  <c r="F14" i="1"/>
  <c r="G14" i="1"/>
  <c r="H14" i="1"/>
  <c r="I14" i="1"/>
  <c r="J14" i="1"/>
  <c r="F15" i="1"/>
  <c r="G15" i="1"/>
  <c r="H15" i="1"/>
  <c r="I15" i="1"/>
  <c r="J15" i="1"/>
  <c r="F16" i="1"/>
  <c r="G16" i="1"/>
  <c r="H16" i="1"/>
  <c r="I16" i="1"/>
  <c r="J16" i="1"/>
  <c r="E17" i="1"/>
  <c r="F17" i="1"/>
  <c r="G17" i="1"/>
  <c r="G30" i="1" s="1"/>
  <c r="H17" i="1"/>
  <c r="H30" i="1" s="1"/>
  <c r="I17" i="1"/>
  <c r="I30" i="1" s="1"/>
  <c r="J17" i="1"/>
  <c r="J30" i="1" s="1"/>
  <c r="E18" i="1"/>
  <c r="F18" i="1"/>
  <c r="G18" i="1"/>
  <c r="H18" i="1"/>
  <c r="I18" i="1"/>
  <c r="J18" i="1"/>
  <c r="E19" i="1"/>
  <c r="F19" i="1"/>
  <c r="G19" i="1"/>
  <c r="H19" i="1"/>
  <c r="I19" i="1"/>
  <c r="J19" i="1"/>
  <c r="E20" i="1"/>
  <c r="F20" i="1"/>
  <c r="G20" i="1"/>
  <c r="H20" i="1"/>
  <c r="I20" i="1"/>
  <c r="J20" i="1"/>
  <c r="E21" i="1"/>
  <c r="F21" i="1"/>
  <c r="G21" i="1"/>
  <c r="H21" i="1"/>
  <c r="I21" i="1"/>
  <c r="J21" i="1"/>
  <c r="E30" i="1"/>
  <c r="F30" i="1"/>
</calcChain>
</file>

<file path=xl/sharedStrings.xml><?xml version="1.0" encoding="utf-8"?>
<sst xmlns="http://schemas.openxmlformats.org/spreadsheetml/2006/main" count="56" uniqueCount="50">
  <si>
    <t>kg</t>
  </si>
  <si>
    <t>Gross Weight</t>
  </si>
  <si>
    <t>Unit Weight</t>
  </si>
  <si>
    <t>mm</t>
  </si>
  <si>
    <t>Packing Dimension W/D/H</t>
  </si>
  <si>
    <t>Unit Dimension W/D/H</t>
  </si>
  <si>
    <t>1/2" Female</t>
  </si>
  <si>
    <t>Inlet/Outlet Water Pipe Size</t>
  </si>
  <si>
    <t>Copper - Aluminum</t>
  </si>
  <si>
    <t>Heat exchanger material</t>
  </si>
  <si>
    <t>Stainless steel</t>
  </si>
  <si>
    <t>Body Material</t>
  </si>
  <si>
    <t>Brushless EC motor</t>
  </si>
  <si>
    <t>Motor Type</t>
  </si>
  <si>
    <t>Cross - flow</t>
  </si>
  <si>
    <t>Fan Type</t>
  </si>
  <si>
    <t>Mpa</t>
  </si>
  <si>
    <t>Max. Working Pressure</t>
  </si>
  <si>
    <t>kPa</t>
  </si>
  <si>
    <t>Max pressure loss</t>
  </si>
  <si>
    <t>l/h</t>
  </si>
  <si>
    <t>Max water flow</t>
  </si>
  <si>
    <t>-</t>
  </si>
  <si>
    <t>dB(A)</t>
  </si>
  <si>
    <t>Sound pressure level</t>
  </si>
  <si>
    <t>W</t>
  </si>
  <si>
    <t>Max current (incl. actuator)</t>
  </si>
  <si>
    <t>Max power (incl. actuator)</t>
  </si>
  <si>
    <t>220~230V / 1Ph / 50 or 60Hz</t>
  </si>
  <si>
    <t>Power supply</t>
  </si>
  <si>
    <t>Fan
speed</t>
  </si>
  <si>
    <t>Heating Capacity</t>
  </si>
  <si>
    <t>m3/h</t>
  </si>
  <si>
    <t>Air flow</t>
  </si>
  <si>
    <t>FH4-H 296</t>
  </si>
  <si>
    <t>FH4-H 252</t>
  </si>
  <si>
    <t>FH4-H 209</t>
  </si>
  <si>
    <t>FH4-H 166</t>
  </si>
  <si>
    <t>FH4-H 123</t>
  </si>
  <si>
    <t>FH4-H 80</t>
  </si>
  <si>
    <t>Model</t>
  </si>
  <si>
    <t xml:space="preserve">Error - </t>
  </si>
  <si>
    <t xml:space="preserve">Error + </t>
  </si>
  <si>
    <t xml:space="preserve">Desired output, W </t>
  </si>
  <si>
    <t>Technical data</t>
  </si>
  <si>
    <t xml:space="preserve">Trench heaters FH4-H
</t>
  </si>
  <si>
    <t xml:space="preserve">∆T, °C </t>
  </si>
  <si>
    <t xml:space="preserve">Room temp., °C </t>
  </si>
  <si>
    <t xml:space="preserve">Outlet water temp., °C </t>
  </si>
  <si>
    <t xml:space="preserve">Inlet water temp., °C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</si>
</sst>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_)"/>
  </numFmts>
  <fonts count="11" x14ac:knownFonts="1">
    <font>
      <sz val="12"/>
      <color theme="1"/>
      <name val="Open Sans"/>
      <family val="2"/>
      <charset val="186"/>
    </font>
    <font>
      <sz val="10"/>
      <name val="Arial"/>
      <family val="2"/>
      <charset val="186"/>
    </font>
    <font>
      <sz val="12"/>
      <name val="Open Sans"/>
      <family val="2"/>
    </font>
    <font>
      <sz val="12"/>
      <color theme="0"/>
      <name val="Open Sans"/>
      <family val="2"/>
    </font>
    <font>
      <b/>
      <sz val="12"/>
      <name val="Open Sans"/>
      <family val="2"/>
    </font>
    <font>
      <sz val="12"/>
      <color theme="1"/>
      <name val="Calibri"/>
      <family val="2"/>
      <charset val="186"/>
    </font>
    <font>
      <sz val="12"/>
      <color theme="1"/>
      <name val="Open Sans"/>
      <family val="2"/>
    </font>
    <font>
      <sz val="12"/>
      <name val="Times New Roman"/>
      <family val="1"/>
      <charset val="186"/>
    </font>
    <font>
      <sz val="10"/>
      <color indexed="8"/>
      <name val="Calibri"/>
      <family val="2"/>
      <charset val="186"/>
    </font>
    <font>
      <sz val="11"/>
      <name val="Open Sans"/>
      <family val="2"/>
    </font>
    <font>
      <b/>
      <sz val="18"/>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medium">
        <color indexed="64"/>
      </left>
      <right style="thin">
        <color auto="1"/>
      </right>
      <top style="medium">
        <color indexed="64"/>
      </top>
      <bottom style="thin">
        <color auto="1"/>
      </bottom>
      <diagonal/>
    </border>
    <border>
      <left style="thin">
        <color auto="1"/>
      </left>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style="thin">
        <color auto="1"/>
      </top>
      <bottom style="medium">
        <color indexed="64"/>
      </bottom>
      <diagonal/>
    </border>
  </borders>
  <cellStyleXfs count="6">
    <xf numFmtId="0" fontId="0" fillId="0" borderId="0"/>
    <xf numFmtId="0" fontId="1" fillId="0" borderId="0"/>
    <xf numFmtId="0" fontId="5" fillId="0" borderId="0"/>
    <xf numFmtId="9" fontId="5" fillId="0" borderId="0" applyFont="0" applyFill="0" applyBorder="0" applyAlignment="0" applyProtection="0"/>
    <xf numFmtId="0" fontId="7" fillId="0" borderId="0"/>
    <xf numFmtId="9" fontId="8" fillId="0" borderId="0" applyFont="0" applyFill="0" applyBorder="0" applyAlignment="0" applyProtection="0"/>
  </cellStyleXfs>
  <cellXfs count="81">
    <xf numFmtId="0" fontId="0" fillId="0" borderId="0" xfId="0"/>
    <xf numFmtId="0" fontId="2" fillId="0" borderId="0" xfId="1" applyFont="1" applyAlignment="1" applyProtection="1">
      <alignment horizontal="center" vertical="center"/>
      <protection hidden="1"/>
    </xf>
    <xf numFmtId="0" fontId="3" fillId="0" borderId="0" xfId="1" applyFont="1" applyAlignment="1" applyProtection="1">
      <alignment horizontal="center" vertical="center"/>
      <protection hidden="1"/>
    </xf>
    <xf numFmtId="3" fontId="2" fillId="0" borderId="0" xfId="1" applyNumberFormat="1" applyFont="1" applyAlignment="1" applyProtection="1">
      <alignment horizontal="center" vertical="center"/>
      <protection hidden="1"/>
    </xf>
    <xf numFmtId="0" fontId="4" fillId="0" borderId="1" xfId="1" applyFont="1" applyBorder="1" applyAlignment="1" applyProtection="1">
      <alignment horizontal="center" vertical="top" wrapText="1"/>
      <protection hidden="1"/>
    </xf>
    <xf numFmtId="1" fontId="2" fillId="2" borderId="1" xfId="2" applyNumberFormat="1" applyFont="1" applyFill="1" applyBorder="1" applyAlignment="1">
      <alignment horizontal="center" vertical="top" shrinkToFit="1"/>
    </xf>
    <xf numFmtId="0" fontId="4" fillId="0" borderId="1" xfId="1" applyFont="1" applyBorder="1" applyAlignment="1" applyProtection="1">
      <alignment horizontal="left" vertical="top" wrapText="1"/>
      <protection hidden="1"/>
    </xf>
    <xf numFmtId="9" fontId="2" fillId="0" borderId="1" xfId="3" applyFont="1" applyBorder="1" applyAlignment="1" applyProtection="1">
      <alignment horizontal="center" vertical="center"/>
      <protection hidden="1"/>
    </xf>
    <xf numFmtId="9" fontId="2" fillId="0" borderId="1" xfId="3" applyFont="1" applyBorder="1" applyAlignment="1" applyProtection="1">
      <alignment horizontal="left" vertical="center"/>
      <protection hidden="1"/>
    </xf>
    <xf numFmtId="9" fontId="2" fillId="0" borderId="0" xfId="3" applyFont="1" applyAlignment="1" applyProtection="1">
      <alignment horizontal="center" vertical="center"/>
      <protection hidden="1"/>
    </xf>
    <xf numFmtId="0" fontId="2" fillId="0" borderId="0" xfId="1" applyFont="1" applyAlignment="1" applyProtection="1">
      <alignment horizontal="center" vertical="center"/>
      <protection locked="0" hidden="1"/>
    </xf>
    <xf numFmtId="0" fontId="2" fillId="0" borderId="1" xfId="1" applyFont="1" applyBorder="1" applyAlignment="1" applyProtection="1">
      <alignment horizontal="left" vertical="center"/>
      <protection locked="0" hidden="1"/>
    </xf>
    <xf numFmtId="0" fontId="2" fillId="0" borderId="1" xfId="1" applyFont="1" applyBorder="1" applyAlignment="1" applyProtection="1">
      <alignment horizontal="center" vertical="center"/>
      <protection locked="0" hidden="1"/>
    </xf>
    <xf numFmtId="164" fontId="2" fillId="0" borderId="1" xfId="1" applyNumberFormat="1" applyFont="1" applyBorder="1" applyAlignment="1" applyProtection="1">
      <alignment horizontal="center" vertical="center"/>
      <protection hidden="1"/>
    </xf>
    <xf numFmtId="164" fontId="2" fillId="2" borderId="1" xfId="2" applyNumberFormat="1" applyFont="1" applyFill="1" applyBorder="1" applyAlignment="1">
      <alignment horizontal="center" vertical="top" shrinkToFit="1"/>
    </xf>
    <xf numFmtId="9" fontId="2" fillId="0" borderId="1" xfId="3" applyFont="1" applyBorder="1" applyAlignment="1" applyProtection="1">
      <alignment horizontal="center" vertical="top"/>
      <protection hidden="1"/>
    </xf>
    <xf numFmtId="9" fontId="2" fillId="0" borderId="1" xfId="3" applyFont="1" applyBorder="1" applyAlignment="1" applyProtection="1">
      <alignment horizontal="left" vertical="top" wrapText="1"/>
      <protection hidden="1"/>
    </xf>
    <xf numFmtId="3" fontId="2" fillId="0" borderId="1" xfId="1" applyNumberFormat="1" applyFont="1" applyBorder="1" applyAlignment="1" applyProtection="1">
      <alignment horizontal="center" vertical="center"/>
      <protection hidden="1"/>
    </xf>
    <xf numFmtId="3" fontId="2" fillId="3" borderId="1" xfId="1" applyNumberFormat="1" applyFont="1" applyFill="1" applyBorder="1" applyAlignment="1" applyProtection="1">
      <alignment horizontal="center" vertical="center"/>
      <protection hidden="1"/>
    </xf>
    <xf numFmtId="9" fontId="2" fillId="0" borderId="1" xfId="3" applyFont="1" applyBorder="1" applyAlignment="1" applyProtection="1">
      <alignment horizontal="center" vertical="center"/>
      <protection locked="0" hidden="1"/>
    </xf>
    <xf numFmtId="2" fontId="2" fillId="3" borderId="1" xfId="1" applyNumberFormat="1" applyFont="1" applyFill="1" applyBorder="1" applyAlignment="1" applyProtection="1">
      <alignment horizontal="center" vertical="center"/>
      <protection locked="0" hidden="1"/>
    </xf>
    <xf numFmtId="2" fontId="2" fillId="2" borderId="1" xfId="2" applyNumberFormat="1" applyFont="1" applyFill="1" applyBorder="1" applyAlignment="1">
      <alignment horizontal="center" vertical="top" shrinkToFit="1"/>
    </xf>
    <xf numFmtId="165" fontId="2" fillId="3" borderId="1" xfId="1" applyNumberFormat="1" applyFont="1" applyFill="1" applyBorder="1" applyAlignment="1" applyProtection="1">
      <alignment horizontal="center" vertical="center"/>
      <protection locked="0" hidden="1"/>
    </xf>
    <xf numFmtId="3" fontId="2" fillId="2" borderId="1" xfId="2" applyNumberFormat="1" applyFont="1" applyFill="1" applyBorder="1" applyAlignment="1">
      <alignment horizontal="center" vertical="top" shrinkToFit="1"/>
    </xf>
    <xf numFmtId="9" fontId="6" fillId="0" borderId="1" xfId="3" applyFont="1" applyBorder="1" applyAlignment="1" applyProtection="1">
      <alignment horizontal="center" vertical="center"/>
      <protection hidden="1"/>
    </xf>
    <xf numFmtId="166" fontId="4" fillId="0" borderId="1" xfId="4" applyNumberFormat="1" applyFont="1" applyBorder="1" applyAlignment="1" applyProtection="1">
      <alignment horizontal="center" vertical="center"/>
      <protection hidden="1"/>
    </xf>
    <xf numFmtId="1" fontId="4" fillId="2" borderId="1" xfId="2" applyNumberFormat="1" applyFont="1" applyFill="1" applyBorder="1" applyAlignment="1">
      <alignment horizontal="center" vertical="top" shrinkToFit="1"/>
    </xf>
    <xf numFmtId="0" fontId="4" fillId="0" borderId="3" xfId="4" applyFont="1" applyBorder="1" applyAlignment="1" applyProtection="1">
      <alignment horizontal="center" vertical="center"/>
      <protection hidden="1"/>
    </xf>
    <xf numFmtId="0" fontId="4" fillId="0" borderId="0" xfId="1" applyFont="1" applyAlignment="1" applyProtection="1">
      <alignment horizontal="center" vertical="center"/>
      <protection hidden="1"/>
    </xf>
    <xf numFmtId="0" fontId="4" fillId="0" borderId="6" xfId="1" applyFont="1" applyBorder="1" applyAlignment="1" applyProtection="1">
      <alignment horizontal="center" vertical="center"/>
      <protection hidden="1"/>
    </xf>
    <xf numFmtId="0" fontId="4" fillId="0" borderId="0" xfId="1" applyFont="1" applyAlignment="1" applyProtection="1">
      <alignment vertical="center"/>
      <protection hidden="1"/>
    </xf>
    <xf numFmtId="0" fontId="4" fillId="0" borderId="0" xfId="1" applyFont="1" applyAlignment="1" applyProtection="1">
      <alignment horizontal="left" vertical="center"/>
      <protection hidden="1"/>
    </xf>
    <xf numFmtId="0" fontId="2" fillId="0" borderId="0" xfId="1" applyFont="1" applyAlignment="1" applyProtection="1">
      <alignment vertical="center"/>
      <protection hidden="1"/>
    </xf>
    <xf numFmtId="9" fontId="2" fillId="0" borderId="1" xfId="5" applyFont="1" applyBorder="1" applyAlignment="1" applyProtection="1">
      <alignment horizontal="center" vertical="center"/>
      <protection locked="0" hidden="1"/>
    </xf>
    <xf numFmtId="0" fontId="9" fillId="0" borderId="0" xfId="1" applyFont="1" applyAlignment="1" applyProtection="1">
      <alignment horizontal="right" vertical="center"/>
      <protection hidden="1"/>
    </xf>
    <xf numFmtId="0" fontId="2" fillId="0" borderId="0" xfId="1" applyFont="1" applyAlignment="1" applyProtection="1">
      <alignment vertical="center" wrapText="1"/>
      <protection hidden="1"/>
    </xf>
    <xf numFmtId="0" fontId="2" fillId="0" borderId="0" xfId="1" applyFont="1" applyAlignment="1" applyProtection="1">
      <alignment vertical="top" wrapText="1"/>
      <protection hidden="1"/>
    </xf>
    <xf numFmtId="0" fontId="2" fillId="0" borderId="0" xfId="1" applyFont="1" applyAlignment="1" applyProtection="1">
      <alignment horizontal="center" vertical="top" wrapText="1"/>
      <protection hidden="1"/>
    </xf>
    <xf numFmtId="3" fontId="4" fillId="0" borderId="1" xfId="1" applyNumberFormat="1" applyFont="1" applyBorder="1" applyAlignment="1" applyProtection="1">
      <alignment horizontal="center" vertical="center"/>
      <protection locked="0" hidden="1"/>
    </xf>
    <xf numFmtId="0" fontId="4" fillId="0" borderId="0" xfId="1" applyFont="1" applyAlignment="1" applyProtection="1">
      <alignment horizontal="center" vertical="center" wrapText="1"/>
      <protection hidden="1"/>
    </xf>
    <xf numFmtId="2" fontId="3" fillId="0" borderId="0" xfId="1" applyNumberFormat="1" applyFont="1" applyAlignment="1" applyProtection="1">
      <alignment horizontal="center" vertical="center"/>
      <protection locked="0" hidden="1"/>
    </xf>
    <xf numFmtId="0" fontId="9" fillId="0" borderId="0" xfId="1" applyFont="1" applyAlignment="1" applyProtection="1">
      <alignment vertical="center"/>
      <protection hidden="1"/>
    </xf>
    <xf numFmtId="0" fontId="4" fillId="0" borderId="1" xfId="1" applyFont="1" applyBorder="1" applyAlignment="1" applyProtection="1">
      <alignment horizontal="center" vertical="center"/>
      <protection locked="0" hidden="1"/>
    </xf>
    <xf numFmtId="0" fontId="4" fillId="0" borderId="0" xfId="1" applyFont="1" applyAlignment="1" applyProtection="1">
      <alignment horizontal="right" vertical="center"/>
      <protection hidden="1"/>
    </xf>
    <xf numFmtId="0" fontId="2" fillId="0" borderId="0" xfId="2" applyFont="1" applyProtection="1">
      <protection hidden="1"/>
    </xf>
    <xf numFmtId="0" fontId="10" fillId="0" borderId="0" xfId="1" applyFont="1" applyAlignment="1" applyProtection="1">
      <alignment horizontal="center" vertical="top" wrapText="1"/>
      <protection hidden="1"/>
    </xf>
    <xf numFmtId="0" fontId="2" fillId="0" borderId="0" xfId="1" applyFont="1" applyAlignment="1" applyProtection="1">
      <alignment horizontal="center" vertical="top" wrapText="1"/>
      <protection hidden="1"/>
    </xf>
    <xf numFmtId="0" fontId="4" fillId="0" borderId="1" xfId="1" applyFont="1" applyBorder="1" applyAlignment="1" applyProtection="1">
      <alignment horizontal="center" vertical="center"/>
      <protection hidden="1"/>
    </xf>
    <xf numFmtId="0" fontId="2" fillId="0" borderId="1" xfId="2" applyFont="1" applyBorder="1" applyAlignment="1">
      <alignment horizontal="left" vertical="top" wrapText="1"/>
    </xf>
    <xf numFmtId="0" fontId="2" fillId="0" borderId="1" xfId="2" applyFont="1" applyBorder="1" applyAlignment="1">
      <alignment horizontal="center" vertical="top" wrapText="1"/>
    </xf>
    <xf numFmtId="0" fontId="2" fillId="0" borderId="3" xfId="2" applyFont="1" applyBorder="1" applyAlignment="1">
      <alignment horizontal="center" vertical="top" wrapText="1"/>
    </xf>
    <xf numFmtId="9" fontId="2" fillId="0" borderId="1" xfId="3" applyFont="1" applyBorder="1" applyAlignment="1" applyProtection="1">
      <alignment horizontal="left" vertical="top" wrapText="1"/>
      <protection hidden="1"/>
    </xf>
    <xf numFmtId="9" fontId="2" fillId="0" borderId="1" xfId="3" applyFont="1" applyBorder="1" applyAlignment="1" applyProtection="1">
      <alignment horizontal="center" vertical="top"/>
      <protection hidden="1"/>
    </xf>
    <xf numFmtId="0" fontId="2" fillId="0" borderId="1" xfId="1" applyFont="1" applyBorder="1" applyAlignment="1" applyProtection="1">
      <alignment horizontal="center" vertical="top" wrapText="1"/>
      <protection hidden="1"/>
    </xf>
    <xf numFmtId="0" fontId="2" fillId="0" borderId="1" xfId="1" applyFont="1" applyBorder="1" applyAlignment="1" applyProtection="1">
      <alignment horizontal="left" vertical="center"/>
      <protection locked="0" hidden="1"/>
    </xf>
    <xf numFmtId="9" fontId="2" fillId="0" borderId="3" xfId="3" applyFont="1" applyBorder="1" applyAlignment="1" applyProtection="1">
      <alignment horizontal="left" vertical="center"/>
      <protection hidden="1"/>
    </xf>
    <xf numFmtId="9" fontId="2" fillId="0" borderId="2" xfId="3" applyFont="1" applyBorder="1" applyAlignment="1" applyProtection="1">
      <alignment horizontal="left" vertical="center"/>
      <protection hidden="1"/>
    </xf>
    <xf numFmtId="0" fontId="2" fillId="0" borderId="3" xfId="1" applyFont="1" applyBorder="1" applyAlignment="1" applyProtection="1">
      <alignment horizontal="center" vertical="top" wrapText="1"/>
      <protection hidden="1"/>
    </xf>
    <xf numFmtId="0" fontId="2" fillId="0" borderId="4" xfId="1" applyFont="1" applyBorder="1" applyAlignment="1" applyProtection="1">
      <alignment horizontal="center" vertical="top" wrapText="1"/>
      <protection hidden="1"/>
    </xf>
    <xf numFmtId="0" fontId="2" fillId="0" borderId="2" xfId="1" applyFont="1" applyBorder="1" applyAlignment="1" applyProtection="1">
      <alignment horizontal="center" vertical="top" wrapText="1"/>
      <protection hidden="1"/>
    </xf>
    <xf numFmtId="0" fontId="2" fillId="0" borderId="7" xfId="2" applyFont="1" applyBorder="1" applyAlignment="1">
      <alignment horizontal="left" vertical="top" wrapText="1"/>
    </xf>
    <xf numFmtId="0" fontId="2" fillId="0" borderId="8" xfId="2" applyFont="1" applyBorder="1" applyAlignment="1">
      <alignment horizontal="center" vertical="top" wrapText="1"/>
    </xf>
    <xf numFmtId="9" fontId="2" fillId="0" borderId="7" xfId="3" applyFont="1" applyBorder="1" applyAlignment="1" applyProtection="1">
      <alignment horizontal="center" vertical="center"/>
      <protection hidden="1"/>
    </xf>
    <xf numFmtId="3" fontId="2" fillId="2" borderId="7" xfId="2" applyNumberFormat="1" applyFont="1" applyFill="1" applyBorder="1" applyAlignment="1">
      <alignment horizontal="center" vertical="top" shrinkToFit="1"/>
    </xf>
    <xf numFmtId="3" fontId="2" fillId="0" borderId="7" xfId="1" applyNumberFormat="1" applyFont="1" applyBorder="1" applyAlignment="1" applyProtection="1">
      <alignment horizontal="center" vertical="center"/>
      <protection hidden="1"/>
    </xf>
    <xf numFmtId="9" fontId="2" fillId="0" borderId="5" xfId="3" applyFont="1" applyBorder="1" applyAlignment="1" applyProtection="1">
      <alignment horizontal="left" vertical="center"/>
      <protection hidden="1"/>
    </xf>
    <xf numFmtId="0" fontId="2" fillId="0" borderId="5" xfId="1" applyFont="1" applyBorder="1" applyAlignment="1" applyProtection="1">
      <alignment horizontal="center" vertical="center" wrapText="1"/>
      <protection hidden="1"/>
    </xf>
    <xf numFmtId="0" fontId="2" fillId="0" borderId="9" xfId="2" applyFont="1" applyBorder="1" applyAlignment="1">
      <alignment horizontal="left" vertical="top" wrapText="1"/>
    </xf>
    <xf numFmtId="0" fontId="2" fillId="0" borderId="10" xfId="2" applyFont="1" applyBorder="1" applyAlignment="1">
      <alignment horizontal="center" vertical="top" wrapText="1"/>
    </xf>
    <xf numFmtId="9" fontId="6" fillId="0" borderId="11" xfId="3" applyFont="1" applyBorder="1" applyAlignment="1" applyProtection="1">
      <alignment horizontal="center" vertical="center"/>
      <protection hidden="1"/>
    </xf>
    <xf numFmtId="3" fontId="2" fillId="2" borderId="11" xfId="2" applyNumberFormat="1" applyFont="1" applyFill="1" applyBorder="1" applyAlignment="1">
      <alignment horizontal="center" vertical="top" shrinkToFit="1"/>
    </xf>
    <xf numFmtId="3" fontId="2" fillId="0" borderId="11" xfId="1" applyNumberFormat="1" applyFont="1" applyBorder="1" applyAlignment="1" applyProtection="1">
      <alignment horizontal="center" vertical="center"/>
      <protection hidden="1"/>
    </xf>
    <xf numFmtId="3" fontId="2" fillId="0" borderId="12" xfId="1" applyNumberFormat="1" applyFont="1" applyBorder="1" applyAlignment="1" applyProtection="1">
      <alignment horizontal="center" vertical="center"/>
      <protection hidden="1"/>
    </xf>
    <xf numFmtId="0" fontId="2" fillId="0" borderId="13" xfId="2" applyFont="1" applyBorder="1" applyAlignment="1">
      <alignment horizontal="left" vertical="top" wrapText="1"/>
    </xf>
    <xf numFmtId="3" fontId="2" fillId="0" borderId="14" xfId="1" applyNumberFormat="1" applyFont="1" applyBorder="1" applyAlignment="1" applyProtection="1">
      <alignment horizontal="center" vertical="center"/>
      <protection hidden="1"/>
    </xf>
    <xf numFmtId="0" fontId="2" fillId="0" borderId="15" xfId="2" applyFont="1" applyBorder="1" applyAlignment="1">
      <alignment horizontal="left" vertical="top" wrapText="1"/>
    </xf>
    <xf numFmtId="0" fontId="2" fillId="0" borderId="16" xfId="2" applyFont="1" applyBorder="1" applyAlignment="1">
      <alignment horizontal="center" vertical="top" wrapText="1"/>
    </xf>
    <xf numFmtId="9" fontId="6" fillId="0" borderId="17" xfId="3" applyFont="1" applyBorder="1" applyAlignment="1" applyProtection="1">
      <alignment horizontal="center" vertical="center"/>
      <protection hidden="1"/>
    </xf>
    <xf numFmtId="3" fontId="2" fillId="2" borderId="16" xfId="2" applyNumberFormat="1" applyFont="1" applyFill="1" applyBorder="1" applyAlignment="1">
      <alignment horizontal="center" vertical="top" shrinkToFit="1"/>
    </xf>
    <xf numFmtId="3" fontId="2" fillId="3" borderId="16" xfId="1" applyNumberFormat="1" applyFont="1" applyFill="1" applyBorder="1" applyAlignment="1" applyProtection="1">
      <alignment horizontal="center" vertical="center"/>
      <protection hidden="1"/>
    </xf>
    <xf numFmtId="3" fontId="2" fillId="3" borderId="18" xfId="1" applyNumberFormat="1" applyFont="1" applyFill="1" applyBorder="1" applyAlignment="1" applyProtection="1">
      <alignment horizontal="center" vertical="center"/>
      <protection hidden="1"/>
    </xf>
  </cellXfs>
  <cellStyles count="6">
    <cellStyle name="Normal" xfId="0" builtinId="0"/>
    <cellStyle name="Normal 2 3" xfId="1" xr:uid="{2AC9C09D-1986-46FB-A4DE-D952464D8415}"/>
    <cellStyle name="Normal 3" xfId="2" xr:uid="{F92F39B7-19F2-4B6D-A9E8-F01EEF4E0048}"/>
    <cellStyle name="Normal_EN442" xfId="4" xr:uid="{94B7A044-9839-44E1-A2C3-6FDCA80853F4}"/>
    <cellStyle name="Percent 3" xfId="3" xr:uid="{1C670C5D-FBB6-482D-98D2-2C6BB0F8C916}"/>
    <cellStyle name="Percent 4" xfId="5" xr:uid="{535A6C39-3026-4129-9AA6-C009AF61F39E}"/>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47438</xdr:colOff>
      <xdr:row>17</xdr:row>
      <xdr:rowOff>2125</xdr:rowOff>
    </xdr:from>
    <xdr:ext cx="1076646" cy="424841"/>
    <xdr:pic>
      <xdr:nvPicPr>
        <xdr:cNvPr id="2" name="Picture 1" descr="G:\Desktop\EN 16430.jpg">
          <a:extLst>
            <a:ext uri="{FF2B5EF4-FFF2-40B4-BE49-F238E27FC236}">
              <a16:creationId xmlns:a16="http://schemas.microsoft.com/office/drawing/2014/main" id="{849A0070-ACF9-4021-9159-6C53FC9553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3238" y="2852005"/>
          <a:ext cx="1076646" cy="424841"/>
        </a:xfrm>
        <a:prstGeom prst="rect">
          <a:avLst/>
        </a:prstGeom>
        <a:noFill/>
        <a:ln>
          <a:noFill/>
        </a:ln>
      </xdr:spPr>
    </xdr:pic>
    <xdr:clientData/>
  </xdr:oneCellAnchor>
  <xdr:oneCellAnchor>
    <xdr:from>
      <xdr:col>1</xdr:col>
      <xdr:colOff>10473</xdr:colOff>
      <xdr:row>3</xdr:row>
      <xdr:rowOff>188290</xdr:rowOff>
    </xdr:from>
    <xdr:ext cx="2520000" cy="1389777"/>
    <xdr:pic>
      <xdr:nvPicPr>
        <xdr:cNvPr id="3" name="Picture 2">
          <a:extLst>
            <a:ext uri="{FF2B5EF4-FFF2-40B4-BE49-F238E27FC236}">
              <a16:creationId xmlns:a16="http://schemas.microsoft.com/office/drawing/2014/main" id="{B51D0601-668D-4B8A-9A35-8F0484FBD307}"/>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696273" y="668350"/>
          <a:ext cx="2520000" cy="13897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8964</xdr:colOff>
      <xdr:row>1</xdr:row>
      <xdr:rowOff>43264</xdr:rowOff>
    </xdr:from>
    <xdr:ext cx="2556010" cy="347304"/>
    <xdr:pic>
      <xdr:nvPicPr>
        <xdr:cNvPr id="4" name="Picture 3">
          <a:extLst>
            <a:ext uri="{FF2B5EF4-FFF2-40B4-BE49-F238E27FC236}">
              <a16:creationId xmlns:a16="http://schemas.microsoft.com/office/drawing/2014/main" id="{C10AF4A6-E16A-4676-990D-28C41B5BAE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66364" y="21090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3BC8-3556-471D-A973-72E2B8402C2B}">
  <dimension ref="A1:AT43"/>
  <sheetViews>
    <sheetView showGridLines="0" showZeros="0" tabSelected="1" zoomScaleNormal="100" zoomScaleSheetLayoutView="85" workbookViewId="0">
      <selection activeCell="J2" sqref="J2"/>
    </sheetView>
  </sheetViews>
  <sheetFormatPr defaultColWidth="8.1796875" defaultRowHeight="17.399999999999999" x14ac:dyDescent="0.4"/>
  <cols>
    <col min="1" max="1" width="6.54296875" style="1" customWidth="1"/>
    <col min="2" max="2" width="24.1796875" style="1" bestFit="1" customWidth="1"/>
    <col min="3" max="3" width="5.90625" style="1" bestFit="1" customWidth="1"/>
    <col min="4" max="4" width="6.26953125" style="1" bestFit="1" customWidth="1"/>
    <col min="5" max="10" width="10.1796875" style="1" customWidth="1"/>
    <col min="11" max="11" width="6.08984375" style="1" customWidth="1"/>
    <col min="12" max="12" width="6.26953125" style="1" bestFit="1" customWidth="1"/>
    <col min="13" max="18" width="6.08984375" style="1" customWidth="1"/>
    <col min="19" max="19" width="4.81640625" style="1" bestFit="1" customWidth="1"/>
    <col min="20" max="20" width="7.81640625" style="1" customWidth="1"/>
    <col min="21" max="29" width="8.1796875" style="1" customWidth="1"/>
    <col min="30" max="16384" width="8.1796875" style="1"/>
  </cols>
  <sheetData>
    <row r="1" spans="1:46" x14ac:dyDescent="0.4">
      <c r="A1" s="43"/>
      <c r="B1" s="43"/>
      <c r="C1" s="43"/>
      <c r="D1" s="44"/>
      <c r="E1" s="28"/>
      <c r="F1" s="28"/>
      <c r="AG1" s="32"/>
      <c r="AH1" s="32"/>
      <c r="AI1" s="32"/>
      <c r="AL1" s="31"/>
    </row>
    <row r="2" spans="1:46" ht="17.399999999999999" customHeight="1" x14ac:dyDescent="0.4">
      <c r="A2" s="43"/>
      <c r="B2" s="43"/>
      <c r="I2" s="34" t="s">
        <v>49</v>
      </c>
      <c r="J2" s="42">
        <v>55</v>
      </c>
      <c r="AG2" s="32"/>
      <c r="AH2" s="32"/>
      <c r="AI2" s="32"/>
      <c r="AL2" s="31"/>
    </row>
    <row r="3" spans="1:46" x14ac:dyDescent="0.4">
      <c r="I3" s="34" t="s">
        <v>48</v>
      </c>
      <c r="J3" s="42">
        <v>45</v>
      </c>
      <c r="AG3" s="32"/>
      <c r="AH3" s="32"/>
      <c r="AI3" s="32"/>
      <c r="AL3" s="31"/>
      <c r="AT3" s="39"/>
    </row>
    <row r="4" spans="1:46" x14ac:dyDescent="0.4">
      <c r="H4" s="36"/>
      <c r="I4" s="34" t="s">
        <v>47</v>
      </c>
      <c r="J4" s="42">
        <v>20</v>
      </c>
      <c r="AG4" s="32"/>
      <c r="AH4" s="32"/>
      <c r="AI4" s="32"/>
      <c r="AL4" s="31"/>
    </row>
    <row r="5" spans="1:46" x14ac:dyDescent="0.4">
      <c r="D5" s="36"/>
      <c r="E5" s="36"/>
      <c r="F5" s="36"/>
      <c r="G5" s="36"/>
      <c r="H5" s="36"/>
      <c r="I5" s="34" t="s">
        <v>46</v>
      </c>
      <c r="J5" s="42">
        <f>(J2+J3)/2-J4</f>
        <v>30</v>
      </c>
      <c r="AG5" s="35"/>
      <c r="AH5" s="32"/>
      <c r="AI5" s="32"/>
    </row>
    <row r="6" spans="1:46" ht="26.4" x14ac:dyDescent="0.4">
      <c r="A6" s="39"/>
      <c r="B6" s="39"/>
      <c r="C6" s="45" t="s">
        <v>45</v>
      </c>
      <c r="D6" s="45"/>
      <c r="E6" s="45"/>
      <c r="F6" s="45"/>
      <c r="G6" s="45"/>
      <c r="H6" s="36"/>
      <c r="I6" s="41"/>
      <c r="J6" s="40"/>
      <c r="AG6" s="35"/>
      <c r="AI6" s="32"/>
      <c r="AL6" s="31"/>
    </row>
    <row r="7" spans="1:46" ht="17.399999999999999" customHeight="1" x14ac:dyDescent="0.4">
      <c r="A7" s="39"/>
      <c r="B7" s="39"/>
      <c r="C7" s="46" t="s">
        <v>44</v>
      </c>
      <c r="D7" s="46"/>
      <c r="E7" s="46"/>
      <c r="F7" s="46"/>
      <c r="G7" s="46"/>
      <c r="H7" s="36"/>
      <c r="I7" s="34" t="s">
        <v>43</v>
      </c>
      <c r="J7" s="38">
        <v>1500</v>
      </c>
      <c r="AG7" s="35"/>
      <c r="AI7" s="32"/>
    </row>
    <row r="8" spans="1:46" x14ac:dyDescent="0.4">
      <c r="H8" s="37"/>
      <c r="I8" s="34" t="s">
        <v>42</v>
      </c>
      <c r="J8" s="33">
        <v>0.2</v>
      </c>
      <c r="K8" s="36"/>
      <c r="L8" s="36"/>
      <c r="M8" s="36"/>
      <c r="N8" s="36"/>
      <c r="O8" s="36"/>
      <c r="P8" s="36"/>
      <c r="Q8" s="36"/>
      <c r="R8" s="36"/>
      <c r="S8" s="36"/>
      <c r="T8" s="36"/>
      <c r="U8" s="36"/>
      <c r="V8" s="36"/>
      <c r="W8" s="36"/>
      <c r="X8" s="36"/>
      <c r="Y8" s="36"/>
      <c r="Z8" s="36"/>
      <c r="AA8" s="36"/>
      <c r="AB8" s="36"/>
      <c r="AC8" s="36"/>
      <c r="AD8" s="36"/>
      <c r="AE8" s="36"/>
      <c r="AF8" s="1">
        <f>J7*(1+J8)</f>
        <v>1800</v>
      </c>
      <c r="AG8" s="35"/>
      <c r="AI8" s="32"/>
    </row>
    <row r="9" spans="1:46" x14ac:dyDescent="0.4">
      <c r="I9" s="34" t="s">
        <v>41</v>
      </c>
      <c r="J9" s="33"/>
      <c r="AF9" s="1">
        <f>J7*(1-J9)</f>
        <v>1500</v>
      </c>
      <c r="AI9" s="32"/>
      <c r="AL9" s="31"/>
    </row>
    <row r="10" spans="1:46" s="28" customFormat="1" x14ac:dyDescent="0.4">
      <c r="D10" s="30"/>
      <c r="E10" s="29"/>
      <c r="F10" s="29"/>
      <c r="AE10" s="1"/>
      <c r="AF10" s="1"/>
      <c r="AG10" s="1"/>
      <c r="AH10" s="1"/>
      <c r="AI10" s="1"/>
      <c r="AJ10" s="1"/>
      <c r="AK10" s="1"/>
    </row>
    <row r="11" spans="1:46" x14ac:dyDescent="0.4">
      <c r="B11" s="47" t="s">
        <v>40</v>
      </c>
      <c r="C11" s="47"/>
      <c r="D11" s="47"/>
      <c r="E11" s="26" t="s">
        <v>39</v>
      </c>
      <c r="F11" s="27" t="s">
        <v>38</v>
      </c>
      <c r="G11" s="26" t="s">
        <v>37</v>
      </c>
      <c r="H11" s="25" t="s">
        <v>36</v>
      </c>
      <c r="I11" s="26" t="s">
        <v>35</v>
      </c>
      <c r="J11" s="25" t="s">
        <v>34</v>
      </c>
    </row>
    <row r="12" spans="1:46" x14ac:dyDescent="0.4">
      <c r="B12" s="48" t="s">
        <v>33</v>
      </c>
      <c r="C12" s="49" t="s">
        <v>32</v>
      </c>
      <c r="D12" s="7">
        <v>1</v>
      </c>
      <c r="E12" s="23">
        <v>165.66300000000001</v>
      </c>
      <c r="F12" s="17">
        <f>$E12*2</f>
        <v>331.32600000000002</v>
      </c>
      <c r="G12" s="23">
        <f>$E12*3</f>
        <v>496.98900000000003</v>
      </c>
      <c r="H12" s="17">
        <f>$E12*4</f>
        <v>662.65200000000004</v>
      </c>
      <c r="I12" s="23">
        <f>$E12*5</f>
        <v>828.31500000000005</v>
      </c>
      <c r="J12" s="17">
        <f>$E12*6</f>
        <v>993.97800000000007</v>
      </c>
    </row>
    <row r="13" spans="1:46" x14ac:dyDescent="0.4">
      <c r="B13" s="48"/>
      <c r="C13" s="49"/>
      <c r="D13" s="7">
        <v>0.8</v>
      </c>
      <c r="E13" s="23">
        <v>132.11099999999999</v>
      </c>
      <c r="F13" s="17">
        <f>$E13*2</f>
        <v>264.22199999999998</v>
      </c>
      <c r="G13" s="23">
        <f>$E13*3</f>
        <v>396.33299999999997</v>
      </c>
      <c r="H13" s="17">
        <f>$E13*4</f>
        <v>528.44399999999996</v>
      </c>
      <c r="I13" s="23">
        <f>$E13*5</f>
        <v>660.55499999999995</v>
      </c>
      <c r="J13" s="17">
        <f>$E13*6</f>
        <v>792.66599999999994</v>
      </c>
    </row>
    <row r="14" spans="1:46" x14ac:dyDescent="0.4">
      <c r="B14" s="48"/>
      <c r="C14" s="49"/>
      <c r="D14" s="7">
        <v>0.6</v>
      </c>
      <c r="E14" s="23">
        <v>93.316500000000005</v>
      </c>
      <c r="F14" s="17">
        <f>$E14*2</f>
        <v>186.63300000000001</v>
      </c>
      <c r="G14" s="23">
        <f>$E14*3</f>
        <v>279.9495</v>
      </c>
      <c r="H14" s="17">
        <f>$E14*4</f>
        <v>373.26600000000002</v>
      </c>
      <c r="I14" s="23">
        <f>$E14*5</f>
        <v>466.58250000000004</v>
      </c>
      <c r="J14" s="17">
        <f>$E14*6</f>
        <v>559.899</v>
      </c>
    </row>
    <row r="15" spans="1:46" x14ac:dyDescent="0.4">
      <c r="B15" s="48"/>
      <c r="C15" s="49"/>
      <c r="D15" s="7">
        <v>0.4</v>
      </c>
      <c r="E15" s="23">
        <v>57.667499999999997</v>
      </c>
      <c r="F15" s="17">
        <f>$E15*2</f>
        <v>115.33499999999999</v>
      </c>
      <c r="G15" s="23">
        <f>$E15*3</f>
        <v>173.0025</v>
      </c>
      <c r="H15" s="17">
        <f>$E15*4</f>
        <v>230.67</v>
      </c>
      <c r="I15" s="23">
        <f>$E15*5</f>
        <v>288.33749999999998</v>
      </c>
      <c r="J15" s="17">
        <f>$E15*6</f>
        <v>346.005</v>
      </c>
    </row>
    <row r="16" spans="1:46" ht="18" thickBot="1" x14ac:dyDescent="0.45">
      <c r="B16" s="60"/>
      <c r="C16" s="61"/>
      <c r="D16" s="62">
        <v>0.2</v>
      </c>
      <c r="E16" s="63">
        <v>18.2439</v>
      </c>
      <c r="F16" s="64">
        <f>$E16*2</f>
        <v>36.4878</v>
      </c>
      <c r="G16" s="63">
        <f>$E16*3</f>
        <v>54.731700000000004</v>
      </c>
      <c r="H16" s="64">
        <f>$E16*4</f>
        <v>72.9756</v>
      </c>
      <c r="I16" s="63">
        <f>$E16*5</f>
        <v>91.219499999999996</v>
      </c>
      <c r="J16" s="64">
        <f>$E16*6</f>
        <v>109.46340000000001</v>
      </c>
    </row>
    <row r="17" spans="1:37" x14ac:dyDescent="0.4">
      <c r="A17" s="3"/>
      <c r="B17" s="67" t="s">
        <v>31</v>
      </c>
      <c r="C17" s="68" t="s">
        <v>30</v>
      </c>
      <c r="D17" s="69">
        <v>1</v>
      </c>
      <c r="E17" s="70">
        <f>7.6725*$J$5^0.9856*($D17*10)^0.8185*0.41</f>
        <v>591.65898272287245</v>
      </c>
      <c r="F17" s="71">
        <f>7.6725*$J$5^0.9856*($D17*10)^0.8185*0.71</f>
        <v>1024.5801895932668</v>
      </c>
      <c r="G17" s="70">
        <f>7.6725*$J$5^0.9856*($D17*10)^0.8185*1.224</f>
        <v>1766.3185240312096</v>
      </c>
      <c r="H17" s="71">
        <f>7.6725*$J$5^0.9856*($D17*10)^0.8185*1.482</f>
        <v>2138.6307619397489</v>
      </c>
      <c r="I17" s="70">
        <f>7.6725*$J$5^0.9856*($D17*10)^0.8185*1.996</f>
        <v>2880.3690963776912</v>
      </c>
      <c r="J17" s="72">
        <f>7.6725*$J$5^0.9856*($D17*10)^0.8185*2.516</f>
        <v>3630.765854953042</v>
      </c>
    </row>
    <row r="18" spans="1:37" x14ac:dyDescent="0.4">
      <c r="B18" s="73"/>
      <c r="C18" s="50"/>
      <c r="D18" s="24">
        <v>0.8</v>
      </c>
      <c r="E18" s="23">
        <f>7.6725*$J$5^0.9856*($D18*10)^0.8185*0.41</f>
        <v>492.89069203997997</v>
      </c>
      <c r="F18" s="17">
        <f>7.6725*$J$5^0.9856*($D18*10)^0.8185*0.71</f>
        <v>853.54241792289213</v>
      </c>
      <c r="G18" s="23">
        <f>7.6725*$J$5^0.9856*($D18*10)^0.8185*1.224</f>
        <v>1471.4590416022818</v>
      </c>
      <c r="H18" s="17">
        <f>7.6725*$J$5^0.9856*($D18*10)^0.8185*1.482</f>
        <v>1781.6195258615862</v>
      </c>
      <c r="I18" s="23">
        <f>7.6725*$J$5^0.9856*($D18*10)^0.8185*1.996</f>
        <v>2399.5361495409757</v>
      </c>
      <c r="J18" s="74">
        <f>7.6725*$J$5^0.9856*($D18*10)^0.8185*2.516</f>
        <v>3024.6658077380234</v>
      </c>
    </row>
    <row r="19" spans="1:37" x14ac:dyDescent="0.4">
      <c r="B19" s="73"/>
      <c r="C19" s="50"/>
      <c r="D19" s="24">
        <v>0.6</v>
      </c>
      <c r="E19" s="23">
        <f>7.6725*$J$5^0.9856*($D19*10)^0.8185*0.41</f>
        <v>389.4827797469066</v>
      </c>
      <c r="F19" s="17">
        <f>7.6725*$J$5^0.9856*($D19*10)^0.8185*0.71</f>
        <v>674.47017956171635</v>
      </c>
      <c r="G19" s="23">
        <f>7.6725*$J$5^0.9856*($D19*10)^0.8185*1.224</f>
        <v>1162.7485912444236</v>
      </c>
      <c r="H19" s="17">
        <f>7.6725*$J$5^0.9856*($D19*10)^0.8185*1.482</f>
        <v>1407.8377550851601</v>
      </c>
      <c r="I19" s="23">
        <f>7.6725*$J$5^0.9856*($D19*10)^0.8185*1.996</f>
        <v>1896.1161667678673</v>
      </c>
      <c r="J19" s="74">
        <f>7.6725*$J$5^0.9856*($D19*10)^0.8185*2.516</f>
        <v>2390.094326446871</v>
      </c>
    </row>
    <row r="20" spans="1:37" x14ac:dyDescent="0.4">
      <c r="B20" s="73"/>
      <c r="C20" s="50"/>
      <c r="D20" s="24">
        <v>0.4</v>
      </c>
      <c r="E20" s="23">
        <f>7.6725*$J$5^0.9856*($D20*10)^0.8185*0.41</f>
        <v>279.48439583199678</v>
      </c>
      <c r="F20" s="17">
        <f>7.6725*$J$5^0.9856*($D20*10)^0.8185*0.71</f>
        <v>483.98517327004322</v>
      </c>
      <c r="G20" s="23">
        <f>7.6725*$J$5^0.9856*($D20*10)^0.8185*1.224</f>
        <v>834.36317194722938</v>
      </c>
      <c r="H20" s="17">
        <f>7.6725*$J$5^0.9856*($D20*10)^0.8185*1.482</f>
        <v>1010.2338405439493</v>
      </c>
      <c r="I20" s="23">
        <f>7.6725*$J$5^0.9856*($D20*10)^0.8185*1.996</f>
        <v>1360.6118392211356</v>
      </c>
      <c r="J20" s="74">
        <f>7.6725*$J$5^0.9856*($D20*10)^0.8185*2.516</f>
        <v>1715.0798534470828</v>
      </c>
    </row>
    <row r="21" spans="1:37" ht="18" thickBot="1" x14ac:dyDescent="0.45">
      <c r="B21" s="75"/>
      <c r="C21" s="76"/>
      <c r="D21" s="77">
        <v>0.2</v>
      </c>
      <c r="E21" s="78">
        <f>7.6725*$J$5^0.9856*($D21*10)^0.8185*0.41</f>
        <v>158.47636965974669</v>
      </c>
      <c r="F21" s="79">
        <f>7.6725*$J$5^0.9856*($D21*10)^0.8185*0.71</f>
        <v>274.43468892297602</v>
      </c>
      <c r="G21" s="78">
        <f>7.6725*$J$5^0.9856*($D21*10)^0.8185*1.224</f>
        <v>473.10994259397552</v>
      </c>
      <c r="H21" s="79">
        <f>7.6725*$J$5^0.9856*($D21*10)^0.8185*1.482</f>
        <v>572.83409716035271</v>
      </c>
      <c r="I21" s="78">
        <f>7.6725*$J$5^0.9856*($D21*10)^0.8185*1.996</f>
        <v>771.50935083135232</v>
      </c>
      <c r="J21" s="80">
        <f>7.6725*$J$5^0.9856*($D21*10)^0.8185*2.516</f>
        <v>972.50377088761638</v>
      </c>
    </row>
    <row r="22" spans="1:37" x14ac:dyDescent="0.4">
      <c r="A22" s="9"/>
      <c r="B22" s="65" t="s">
        <v>29</v>
      </c>
      <c r="C22" s="65"/>
      <c r="D22" s="65"/>
      <c r="E22" s="66" t="s">
        <v>28</v>
      </c>
      <c r="F22" s="66"/>
      <c r="G22" s="66"/>
      <c r="H22" s="66"/>
      <c r="I22" s="66"/>
      <c r="J22" s="66"/>
    </row>
    <row r="23" spans="1:37" x14ac:dyDescent="0.4">
      <c r="A23" s="9"/>
      <c r="B23" s="16" t="s">
        <v>27</v>
      </c>
      <c r="C23" s="15" t="s">
        <v>25</v>
      </c>
      <c r="D23" s="19"/>
      <c r="E23" s="14">
        <v>17.091691000000001</v>
      </c>
      <c r="F23" s="22">
        <v>22.124826999999996</v>
      </c>
      <c r="G23" s="14">
        <v>27.157962999999999</v>
      </c>
      <c r="H23" s="22">
        <v>32.191098999999994</v>
      </c>
      <c r="I23" s="14">
        <v>37.224235</v>
      </c>
      <c r="J23" s="22">
        <v>42.257370999999999</v>
      </c>
    </row>
    <row r="24" spans="1:37" x14ac:dyDescent="0.4">
      <c r="A24" s="9"/>
      <c r="B24" s="16" t="s">
        <v>26</v>
      </c>
      <c r="C24" s="15" t="s">
        <v>25</v>
      </c>
      <c r="D24" s="19"/>
      <c r="E24" s="21">
        <v>7.4311700000000008E-2</v>
      </c>
      <c r="F24" s="20">
        <v>9.6194899999999986E-2</v>
      </c>
      <c r="G24" s="21">
        <v>0.11807809999999999</v>
      </c>
      <c r="H24" s="20">
        <v>0.13996129999999998</v>
      </c>
      <c r="I24" s="21">
        <v>0.1618445</v>
      </c>
      <c r="J24" s="20">
        <v>0.18372769999999999</v>
      </c>
    </row>
    <row r="25" spans="1:37" x14ac:dyDescent="0.4">
      <c r="A25" s="9"/>
      <c r="B25" s="51" t="s">
        <v>24</v>
      </c>
      <c r="C25" s="52" t="s">
        <v>23</v>
      </c>
      <c r="D25" s="19">
        <v>1</v>
      </c>
      <c r="E25" s="5">
        <v>30</v>
      </c>
      <c r="F25" s="17">
        <v>31</v>
      </c>
      <c r="G25" s="5">
        <v>32</v>
      </c>
      <c r="H25" s="17">
        <v>34</v>
      </c>
      <c r="I25" s="5">
        <v>36</v>
      </c>
      <c r="J25" s="17">
        <v>37</v>
      </c>
    </row>
    <row r="26" spans="1:37" x14ac:dyDescent="0.4">
      <c r="A26" s="9"/>
      <c r="B26" s="51"/>
      <c r="C26" s="52"/>
      <c r="D26" s="19">
        <v>0.8</v>
      </c>
      <c r="E26" s="5">
        <v>24</v>
      </c>
      <c r="F26" s="17">
        <v>25.5</v>
      </c>
      <c r="G26" s="5">
        <v>26.5</v>
      </c>
      <c r="H26" s="17">
        <v>27.5</v>
      </c>
      <c r="I26" s="5">
        <v>29.5</v>
      </c>
      <c r="J26" s="17">
        <v>30.5</v>
      </c>
    </row>
    <row r="27" spans="1:37" x14ac:dyDescent="0.4">
      <c r="A27" s="9"/>
      <c r="B27" s="51"/>
      <c r="C27" s="52"/>
      <c r="D27" s="19">
        <v>0.6</v>
      </c>
      <c r="E27" s="5">
        <v>19</v>
      </c>
      <c r="F27" s="17">
        <v>20</v>
      </c>
      <c r="G27" s="5">
        <v>21</v>
      </c>
      <c r="H27" s="17">
        <v>21</v>
      </c>
      <c r="I27" s="5">
        <v>23</v>
      </c>
      <c r="J27" s="17">
        <v>24</v>
      </c>
    </row>
    <row r="28" spans="1:37" x14ac:dyDescent="0.4">
      <c r="A28" s="9"/>
      <c r="B28" s="51"/>
      <c r="C28" s="52"/>
      <c r="D28" s="19">
        <v>0.4</v>
      </c>
      <c r="E28" s="5">
        <v>17</v>
      </c>
      <c r="F28" s="17">
        <v>18</v>
      </c>
      <c r="G28" s="5">
        <v>19</v>
      </c>
      <c r="H28" s="17">
        <v>19</v>
      </c>
      <c r="I28" s="5">
        <v>20</v>
      </c>
      <c r="J28" s="17">
        <v>21</v>
      </c>
    </row>
    <row r="29" spans="1:37" x14ac:dyDescent="0.4">
      <c r="A29" s="9"/>
      <c r="B29" s="51"/>
      <c r="C29" s="52"/>
      <c r="D29" s="19">
        <v>0.2</v>
      </c>
      <c r="E29" s="5" t="s">
        <v>22</v>
      </c>
      <c r="F29" s="18" t="s">
        <v>22</v>
      </c>
      <c r="G29" s="5" t="s">
        <v>22</v>
      </c>
      <c r="H29" s="18" t="s">
        <v>22</v>
      </c>
      <c r="I29" s="5">
        <v>18</v>
      </c>
      <c r="J29" s="18">
        <v>19</v>
      </c>
    </row>
    <row r="30" spans="1:37" x14ac:dyDescent="0.4">
      <c r="A30" s="9"/>
      <c r="B30" s="16" t="s">
        <v>21</v>
      </c>
      <c r="C30" s="15" t="s">
        <v>20</v>
      </c>
      <c r="D30" s="7"/>
      <c r="E30" s="5">
        <f t="shared" ref="E30:J30" si="0">E17/(1.163*($J$2-$J$3))</f>
        <v>50.873515281416374</v>
      </c>
      <c r="F30" s="17">
        <f t="shared" si="0"/>
        <v>88.098038658062492</v>
      </c>
      <c r="G30" s="5">
        <f t="shared" si="0"/>
        <v>151.87605537671621</v>
      </c>
      <c r="H30" s="17">
        <f t="shared" si="0"/>
        <v>183.8891454806319</v>
      </c>
      <c r="I30" s="5">
        <f t="shared" si="0"/>
        <v>247.66716219928557</v>
      </c>
      <c r="J30" s="17">
        <f t="shared" si="0"/>
        <v>312.1896693854722</v>
      </c>
    </row>
    <row r="31" spans="1:37" x14ac:dyDescent="0.4">
      <c r="A31" s="9"/>
      <c r="B31" s="16" t="s">
        <v>19</v>
      </c>
      <c r="C31" s="15" t="s">
        <v>18</v>
      </c>
      <c r="D31" s="7"/>
      <c r="E31" s="14">
        <v>0.82182576515604433</v>
      </c>
      <c r="F31" s="13">
        <v>1.1118819175640597</v>
      </c>
      <c r="G31" s="14">
        <v>1.5953088382440859</v>
      </c>
      <c r="H31" s="13">
        <v>1.8370222985840989</v>
      </c>
      <c r="I31" s="14">
        <v>2.3687919113321274</v>
      </c>
      <c r="J31" s="13">
        <v>2.8522188320121535</v>
      </c>
    </row>
    <row r="32" spans="1:37" s="10" customFormat="1" x14ac:dyDescent="0.4">
      <c r="B32" s="11" t="s">
        <v>17</v>
      </c>
      <c r="C32" s="12" t="s">
        <v>16</v>
      </c>
      <c r="D32" s="53">
        <v>2.5</v>
      </c>
      <c r="E32" s="53"/>
      <c r="F32" s="53"/>
      <c r="G32" s="53"/>
      <c r="H32" s="53"/>
      <c r="I32" s="53"/>
      <c r="J32" s="53"/>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row>
    <row r="33" spans="1:46" s="10" customFormat="1" x14ac:dyDescent="0.4">
      <c r="B33" s="54" t="s">
        <v>15</v>
      </c>
      <c r="C33" s="54"/>
      <c r="D33" s="53" t="s">
        <v>14</v>
      </c>
      <c r="E33" s="53"/>
      <c r="F33" s="53"/>
      <c r="G33" s="53"/>
      <c r="H33" s="53"/>
      <c r="I33" s="53"/>
      <c r="J33" s="53"/>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row>
    <row r="34" spans="1:46" s="10" customFormat="1" x14ac:dyDescent="0.4">
      <c r="B34" s="54" t="s">
        <v>13</v>
      </c>
      <c r="C34" s="54"/>
      <c r="D34" s="53" t="s">
        <v>12</v>
      </c>
      <c r="E34" s="53"/>
      <c r="F34" s="53"/>
      <c r="G34" s="53"/>
      <c r="H34" s="53"/>
      <c r="I34" s="53"/>
      <c r="J34" s="53"/>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row>
    <row r="35" spans="1:46" s="10" customFormat="1" x14ac:dyDescent="0.4">
      <c r="B35" s="54" t="s">
        <v>11</v>
      </c>
      <c r="C35" s="54"/>
      <c r="D35" s="57" t="s">
        <v>10</v>
      </c>
      <c r="E35" s="58"/>
      <c r="F35" s="58"/>
      <c r="G35" s="58"/>
      <c r="H35" s="58"/>
      <c r="I35" s="58"/>
      <c r="J35" s="59"/>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row>
    <row r="36" spans="1:46" x14ac:dyDescent="0.4">
      <c r="A36" s="9"/>
      <c r="B36" s="55" t="s">
        <v>9</v>
      </c>
      <c r="C36" s="56"/>
      <c r="D36" s="53" t="s">
        <v>8</v>
      </c>
      <c r="E36" s="53"/>
      <c r="F36" s="53"/>
      <c r="G36" s="53"/>
      <c r="H36" s="53"/>
      <c r="I36" s="53"/>
      <c r="J36" s="53"/>
      <c r="AE36" s="3"/>
      <c r="AF36" s="3"/>
      <c r="AL36" s="3"/>
      <c r="AM36" s="3"/>
      <c r="AN36" s="3"/>
      <c r="AO36" s="3"/>
      <c r="AP36" s="3"/>
      <c r="AQ36" s="3"/>
      <c r="AR36" s="3"/>
      <c r="AS36" s="3"/>
      <c r="AT36" s="3"/>
    </row>
    <row r="37" spans="1:46" x14ac:dyDescent="0.4">
      <c r="A37" s="9"/>
      <c r="B37" s="55" t="s">
        <v>7</v>
      </c>
      <c r="C37" s="56"/>
      <c r="D37" s="53" t="s">
        <v>6</v>
      </c>
      <c r="E37" s="53"/>
      <c r="F37" s="53"/>
      <c r="G37" s="53"/>
      <c r="H37" s="53"/>
      <c r="I37" s="53"/>
      <c r="J37" s="53"/>
      <c r="AE37" s="3"/>
      <c r="AF37" s="3"/>
      <c r="AL37" s="3"/>
      <c r="AM37" s="3"/>
      <c r="AN37" s="3"/>
      <c r="AO37" s="3"/>
      <c r="AP37" s="3"/>
      <c r="AQ37" s="3"/>
      <c r="AR37" s="3"/>
      <c r="AS37" s="3"/>
      <c r="AT37" s="3"/>
    </row>
    <row r="38" spans="1:46" x14ac:dyDescent="0.4">
      <c r="A38" s="9"/>
      <c r="B38" s="8" t="s">
        <v>5</v>
      </c>
      <c r="C38" s="7" t="s">
        <v>3</v>
      </c>
      <c r="D38" s="6"/>
      <c r="E38" s="5"/>
      <c r="F38" s="4"/>
      <c r="G38" s="5"/>
      <c r="H38" s="4"/>
      <c r="I38" s="5"/>
      <c r="J38" s="4"/>
      <c r="AE38" s="3"/>
      <c r="AF38" s="3"/>
      <c r="AL38" s="3"/>
      <c r="AM38" s="3"/>
      <c r="AN38" s="3"/>
      <c r="AO38" s="3"/>
      <c r="AP38" s="3"/>
      <c r="AQ38" s="3"/>
      <c r="AR38" s="3"/>
      <c r="AS38" s="3"/>
      <c r="AT38" s="3"/>
    </row>
    <row r="39" spans="1:46" x14ac:dyDescent="0.4">
      <c r="A39" s="9"/>
      <c r="B39" s="8" t="s">
        <v>4</v>
      </c>
      <c r="C39" s="7" t="s">
        <v>3</v>
      </c>
      <c r="D39" s="6"/>
      <c r="E39" s="5"/>
      <c r="F39" s="4"/>
      <c r="G39" s="5"/>
      <c r="H39" s="4"/>
      <c r="I39" s="5"/>
      <c r="J39" s="4"/>
      <c r="AE39" s="3"/>
      <c r="AF39" s="3"/>
      <c r="AL39" s="3"/>
      <c r="AM39" s="3"/>
      <c r="AN39" s="3"/>
      <c r="AO39" s="3"/>
      <c r="AP39" s="3"/>
      <c r="AQ39" s="3"/>
      <c r="AR39" s="3"/>
      <c r="AS39" s="3"/>
      <c r="AT39" s="3"/>
    </row>
    <row r="40" spans="1:46" x14ac:dyDescent="0.4">
      <c r="A40" s="9"/>
      <c r="B40" s="8" t="s">
        <v>2</v>
      </c>
      <c r="C40" s="7" t="s">
        <v>0</v>
      </c>
      <c r="D40" s="6"/>
      <c r="E40" s="5"/>
      <c r="F40" s="4"/>
      <c r="G40" s="5"/>
      <c r="H40" s="4"/>
      <c r="I40" s="5"/>
      <c r="J40" s="4"/>
      <c r="AE40" s="3"/>
      <c r="AF40" s="3"/>
      <c r="AL40" s="3"/>
      <c r="AM40" s="3"/>
      <c r="AN40" s="3"/>
      <c r="AO40" s="3"/>
      <c r="AP40" s="3"/>
      <c r="AQ40" s="3"/>
      <c r="AR40" s="3"/>
      <c r="AS40" s="3"/>
      <c r="AT40" s="3"/>
    </row>
    <row r="41" spans="1:46" x14ac:dyDescent="0.4">
      <c r="A41" s="9"/>
      <c r="B41" s="8" t="s">
        <v>1</v>
      </c>
      <c r="C41" s="7" t="s">
        <v>0</v>
      </c>
      <c r="D41" s="6"/>
      <c r="E41" s="5"/>
      <c r="F41" s="4"/>
      <c r="G41" s="5"/>
      <c r="H41" s="4"/>
      <c r="I41" s="5"/>
      <c r="J41" s="4"/>
      <c r="AE41" s="3"/>
      <c r="AF41" s="3"/>
      <c r="AL41" s="3"/>
      <c r="AM41" s="3"/>
      <c r="AN41" s="3"/>
      <c r="AO41" s="3"/>
      <c r="AP41" s="3"/>
      <c r="AQ41" s="3"/>
      <c r="AR41" s="3"/>
      <c r="AS41" s="3"/>
      <c r="AT41" s="3"/>
    </row>
    <row r="42" spans="1:46" x14ac:dyDescent="0.4">
      <c r="A42" s="2"/>
      <c r="B42" s="2"/>
      <c r="C42" s="2"/>
    </row>
    <row r="43" spans="1:46" x14ac:dyDescent="0.4">
      <c r="A43" s="2"/>
      <c r="B43" s="2"/>
      <c r="C43" s="2"/>
    </row>
  </sheetData>
  <sheetProtection algorithmName="SHA-512" hashValue="tCP58SLcqUbSopmey340xyT5+50YTmvfz39v54s6IroDES5MxJZr/GRXmItkKyRQ6Lh7WkZpoiUcm5E46cfi8g==" saltValue="W3zK0pyCdZF4yQd2nirWyg==" spinCount="100000" sheet="1" formatCells="0" formatColumns="0" formatRows="0" insertColumns="0" insertRows="0" insertHyperlinks="0" deleteColumns="0" deleteRows="0" sort="0" autoFilter="0" pivotTables="0"/>
  <mergeCells count="22">
    <mergeCell ref="D32:J32"/>
    <mergeCell ref="B33:C33"/>
    <mergeCell ref="D33:J33"/>
    <mergeCell ref="B37:C37"/>
    <mergeCell ref="D37:J37"/>
    <mergeCell ref="B34:C34"/>
    <mergeCell ref="D34:J34"/>
    <mergeCell ref="B35:C35"/>
    <mergeCell ref="D35:J35"/>
    <mergeCell ref="B36:C36"/>
    <mergeCell ref="D36:J36"/>
    <mergeCell ref="B17:B21"/>
    <mergeCell ref="C17:C21"/>
    <mergeCell ref="B22:D22"/>
    <mergeCell ref="E22:J22"/>
    <mergeCell ref="B25:B29"/>
    <mergeCell ref="C25:C29"/>
    <mergeCell ref="C6:G6"/>
    <mergeCell ref="C7:G7"/>
    <mergeCell ref="B11:D11"/>
    <mergeCell ref="B12:B16"/>
    <mergeCell ref="C12:C16"/>
  </mergeCells>
  <conditionalFormatting sqref="E17:J21">
    <cfRule type="cellIs" dxfId="0" priority="1" stopIfTrue="1" operator="between">
      <formula>$AF$8</formula>
      <formula>$AF$9</formula>
    </cfRule>
  </conditionalFormatting>
  <dataValidations count="1">
    <dataValidation type="list" allowBlank="1" showInputMessage="1" showErrorMessage="1" sqref="G65139 WVP982651 WLT982651 WBX982651 VSB982651 VIF982651 UYJ982651 UON982651 UER982651 TUV982651 TKZ982651 TBD982651 SRH982651 SHL982651 RXP982651 RNT982651 RDX982651 QUB982651 QKF982651 QAJ982651 PQN982651 PGR982651 OWV982651 OMZ982651 ODD982651 NTH982651 NJL982651 MZP982651 MPT982651 MFX982651 LWB982651 LMF982651 LCJ982651 KSN982651 KIR982651 JYV982651 JOZ982651 JFD982651 IVH982651 ILL982651 IBP982651 HRT982651 HHX982651 GYB982651 GOF982651 GEJ982651 FUN982651 FKR982651 FAV982651 EQZ982651 EHD982651 DXH982651 DNL982651 DDP982651 CTT982651 CJX982651 CAB982651 BQF982651 BGJ982651 AWN982651 AMR982651 ACV982651 SZ982651 JD982651 G982643 WVP917115 WLT917115 WBX917115 VSB917115 VIF917115 UYJ917115 UON917115 UER917115 TUV917115 TKZ917115 TBD917115 SRH917115 SHL917115 RXP917115 RNT917115 RDX917115 QUB917115 QKF917115 QAJ917115 PQN917115 PGR917115 OWV917115 OMZ917115 ODD917115 NTH917115 NJL917115 MZP917115 MPT917115 MFX917115 LWB917115 LMF917115 LCJ917115 KSN917115 KIR917115 JYV917115 JOZ917115 JFD917115 IVH917115 ILL917115 IBP917115 HRT917115 HHX917115 GYB917115 GOF917115 GEJ917115 FUN917115 FKR917115 FAV917115 EQZ917115 EHD917115 DXH917115 DNL917115 DDP917115 CTT917115 CJX917115 CAB917115 BQF917115 BGJ917115 AWN917115 AMR917115 ACV917115 SZ917115 JD917115 G917107 WVP851579 WLT851579 WBX851579 VSB851579 VIF851579 UYJ851579 UON851579 UER851579 TUV851579 TKZ851579 TBD851579 SRH851579 SHL851579 RXP851579 RNT851579 RDX851579 QUB851579 QKF851579 QAJ851579 PQN851579 PGR851579 OWV851579 OMZ851579 ODD851579 NTH851579 NJL851579 MZP851579 MPT851579 MFX851579 LWB851579 LMF851579 LCJ851579 KSN851579 KIR851579 JYV851579 JOZ851579 JFD851579 IVH851579 ILL851579 IBP851579 HRT851579 HHX851579 GYB851579 GOF851579 GEJ851579 FUN851579 FKR851579 FAV851579 EQZ851579 EHD851579 DXH851579 DNL851579 DDP851579 CTT851579 CJX851579 CAB851579 BQF851579 BGJ851579 AWN851579 AMR851579 ACV851579 SZ851579 JD851579 G851571 WVP786043 WLT786043 WBX786043 VSB786043 VIF786043 UYJ786043 UON786043 UER786043 TUV786043 TKZ786043 TBD786043 SRH786043 SHL786043 RXP786043 RNT786043 RDX786043 QUB786043 QKF786043 QAJ786043 PQN786043 PGR786043 OWV786043 OMZ786043 ODD786043 NTH786043 NJL786043 MZP786043 MPT786043 MFX786043 LWB786043 LMF786043 LCJ786043 KSN786043 KIR786043 JYV786043 JOZ786043 JFD786043 IVH786043 ILL786043 IBP786043 HRT786043 HHX786043 GYB786043 GOF786043 GEJ786043 FUN786043 FKR786043 FAV786043 EQZ786043 EHD786043 DXH786043 DNL786043 DDP786043 CTT786043 CJX786043 CAB786043 BQF786043 BGJ786043 AWN786043 AMR786043 ACV786043 SZ786043 JD786043 G786035 WVP720507 WLT720507 WBX720507 VSB720507 VIF720507 UYJ720507 UON720507 UER720507 TUV720507 TKZ720507 TBD720507 SRH720507 SHL720507 RXP720507 RNT720507 RDX720507 QUB720507 QKF720507 QAJ720507 PQN720507 PGR720507 OWV720507 OMZ720507 ODD720507 NTH720507 NJL720507 MZP720507 MPT720507 MFX720507 LWB720507 LMF720507 LCJ720507 KSN720507 KIR720507 JYV720507 JOZ720507 JFD720507 IVH720507 ILL720507 IBP720507 HRT720507 HHX720507 GYB720507 GOF720507 GEJ720507 FUN720507 FKR720507 FAV720507 EQZ720507 EHD720507 DXH720507 DNL720507 DDP720507 CTT720507 CJX720507 CAB720507 BQF720507 BGJ720507 AWN720507 AMR720507 ACV720507 SZ720507 JD720507 G720499 WVP654971 WLT654971 WBX654971 VSB654971 VIF654971 UYJ654971 UON654971 UER654971 TUV654971 TKZ654971 TBD654971 SRH654971 SHL654971 RXP654971 RNT654971 RDX654971 QUB654971 QKF654971 QAJ654971 PQN654971 PGR654971 OWV654971 OMZ654971 ODD654971 NTH654971 NJL654971 MZP654971 MPT654971 MFX654971 LWB654971 LMF654971 LCJ654971 KSN654971 KIR654971 JYV654971 JOZ654971 JFD654971 IVH654971 ILL654971 IBP654971 HRT654971 HHX654971 GYB654971 GOF654971 GEJ654971 FUN654971 FKR654971 FAV654971 EQZ654971 EHD654971 DXH654971 DNL654971 DDP654971 CTT654971 CJX654971 CAB654971 BQF654971 BGJ654971 AWN654971 AMR654971 ACV654971 SZ654971 JD654971 G654963 WVP589435 WLT589435 WBX589435 VSB589435 VIF589435 UYJ589435 UON589435 UER589435 TUV589435 TKZ589435 TBD589435 SRH589435 SHL589435 RXP589435 RNT589435 RDX589435 QUB589435 QKF589435 QAJ589435 PQN589435 PGR589435 OWV589435 OMZ589435 ODD589435 NTH589435 NJL589435 MZP589435 MPT589435 MFX589435 LWB589435 LMF589435 LCJ589435 KSN589435 KIR589435 JYV589435 JOZ589435 JFD589435 IVH589435 ILL589435 IBP589435 HRT589435 HHX589435 GYB589435 GOF589435 GEJ589435 FUN589435 FKR589435 FAV589435 EQZ589435 EHD589435 DXH589435 DNL589435 DDP589435 CTT589435 CJX589435 CAB589435 BQF589435 BGJ589435 AWN589435 AMR589435 ACV589435 SZ589435 JD589435 G589427 WVP523899 WLT523899 WBX523899 VSB523899 VIF523899 UYJ523899 UON523899 UER523899 TUV523899 TKZ523899 TBD523899 SRH523899 SHL523899 RXP523899 RNT523899 RDX523899 QUB523899 QKF523899 QAJ523899 PQN523899 PGR523899 OWV523899 OMZ523899 ODD523899 NTH523899 NJL523899 MZP523899 MPT523899 MFX523899 LWB523899 LMF523899 LCJ523899 KSN523899 KIR523899 JYV523899 JOZ523899 JFD523899 IVH523899 ILL523899 IBP523899 HRT523899 HHX523899 GYB523899 GOF523899 GEJ523899 FUN523899 FKR523899 FAV523899 EQZ523899 EHD523899 DXH523899 DNL523899 DDP523899 CTT523899 CJX523899 CAB523899 BQF523899 BGJ523899 AWN523899 AMR523899 ACV523899 SZ523899 JD523899 G523891 WVP458363 WLT458363 WBX458363 VSB458363 VIF458363 UYJ458363 UON458363 UER458363 TUV458363 TKZ458363 TBD458363 SRH458363 SHL458363 RXP458363 RNT458363 RDX458363 QUB458363 QKF458363 QAJ458363 PQN458363 PGR458363 OWV458363 OMZ458363 ODD458363 NTH458363 NJL458363 MZP458363 MPT458363 MFX458363 LWB458363 LMF458363 LCJ458363 KSN458363 KIR458363 JYV458363 JOZ458363 JFD458363 IVH458363 ILL458363 IBP458363 HRT458363 HHX458363 GYB458363 GOF458363 GEJ458363 FUN458363 FKR458363 FAV458363 EQZ458363 EHD458363 DXH458363 DNL458363 DDP458363 CTT458363 CJX458363 CAB458363 BQF458363 BGJ458363 AWN458363 AMR458363 ACV458363 SZ458363 JD458363 G458355 WVP392827 WLT392827 WBX392827 VSB392827 VIF392827 UYJ392827 UON392827 UER392827 TUV392827 TKZ392827 TBD392827 SRH392827 SHL392827 RXP392827 RNT392827 RDX392827 QUB392827 QKF392827 QAJ392827 PQN392827 PGR392827 OWV392827 OMZ392827 ODD392827 NTH392827 NJL392827 MZP392827 MPT392827 MFX392827 LWB392827 LMF392827 LCJ392827 KSN392827 KIR392827 JYV392827 JOZ392827 JFD392827 IVH392827 ILL392827 IBP392827 HRT392827 HHX392827 GYB392827 GOF392827 GEJ392827 FUN392827 FKR392827 FAV392827 EQZ392827 EHD392827 DXH392827 DNL392827 DDP392827 CTT392827 CJX392827 CAB392827 BQF392827 BGJ392827 AWN392827 AMR392827 ACV392827 SZ392827 JD392827 G392819 WVP327291 WLT327291 WBX327291 VSB327291 VIF327291 UYJ327291 UON327291 UER327291 TUV327291 TKZ327291 TBD327291 SRH327291 SHL327291 RXP327291 RNT327291 RDX327291 QUB327291 QKF327291 QAJ327291 PQN327291 PGR327291 OWV327291 OMZ327291 ODD327291 NTH327291 NJL327291 MZP327291 MPT327291 MFX327291 LWB327291 LMF327291 LCJ327291 KSN327291 KIR327291 JYV327291 JOZ327291 JFD327291 IVH327291 ILL327291 IBP327291 HRT327291 HHX327291 GYB327291 GOF327291 GEJ327291 FUN327291 FKR327291 FAV327291 EQZ327291 EHD327291 DXH327291 DNL327291 DDP327291 CTT327291 CJX327291 CAB327291 BQF327291 BGJ327291 AWN327291 AMR327291 ACV327291 SZ327291 JD327291 G327283 WVP261755 WLT261755 WBX261755 VSB261755 VIF261755 UYJ261755 UON261755 UER261755 TUV261755 TKZ261755 TBD261755 SRH261755 SHL261755 RXP261755 RNT261755 RDX261755 QUB261755 QKF261755 QAJ261755 PQN261755 PGR261755 OWV261755 OMZ261755 ODD261755 NTH261755 NJL261755 MZP261755 MPT261755 MFX261755 LWB261755 LMF261755 LCJ261755 KSN261755 KIR261755 JYV261755 JOZ261755 JFD261755 IVH261755 ILL261755 IBP261755 HRT261755 HHX261755 GYB261755 GOF261755 GEJ261755 FUN261755 FKR261755 FAV261755 EQZ261755 EHD261755 DXH261755 DNL261755 DDP261755 CTT261755 CJX261755 CAB261755 BQF261755 BGJ261755 AWN261755 AMR261755 ACV261755 SZ261755 JD261755 G261747 WVP196219 WLT196219 WBX196219 VSB196219 VIF196219 UYJ196219 UON196219 UER196219 TUV196219 TKZ196219 TBD196219 SRH196219 SHL196219 RXP196219 RNT196219 RDX196219 QUB196219 QKF196219 QAJ196219 PQN196219 PGR196219 OWV196219 OMZ196219 ODD196219 NTH196219 NJL196219 MZP196219 MPT196219 MFX196219 LWB196219 LMF196219 LCJ196219 KSN196219 KIR196219 JYV196219 JOZ196219 JFD196219 IVH196219 ILL196219 IBP196219 HRT196219 HHX196219 GYB196219 GOF196219 GEJ196219 FUN196219 FKR196219 FAV196219 EQZ196219 EHD196219 DXH196219 DNL196219 DDP196219 CTT196219 CJX196219 CAB196219 BQF196219 BGJ196219 AWN196219 AMR196219 ACV196219 SZ196219 JD196219 G196211 WVP130683 WLT130683 WBX130683 VSB130683 VIF130683 UYJ130683 UON130683 UER130683 TUV130683 TKZ130683 TBD130683 SRH130683 SHL130683 RXP130683 RNT130683 RDX130683 QUB130683 QKF130683 QAJ130683 PQN130683 PGR130683 OWV130683 OMZ130683 ODD130683 NTH130683 NJL130683 MZP130683 MPT130683 MFX130683 LWB130683 LMF130683 LCJ130683 KSN130683 KIR130683 JYV130683 JOZ130683 JFD130683 IVH130683 ILL130683 IBP130683 HRT130683 HHX130683 GYB130683 GOF130683 GEJ130683 FUN130683 FKR130683 FAV130683 EQZ130683 EHD130683 DXH130683 DNL130683 DDP130683 CTT130683 CJX130683 CAB130683 BQF130683 BGJ130683 AWN130683 AMR130683 ACV130683 SZ130683 JD130683 G130675 WVP65147 WLT65147 WBX65147 VSB65147 VIF65147 UYJ65147 UON65147 UER65147 TUV65147 TKZ65147 TBD65147 SRH65147 SHL65147 RXP65147 RNT65147 RDX65147 QUB65147 QKF65147 QAJ65147 PQN65147 PGR65147 OWV65147 OMZ65147 ODD65147 NTH65147 NJL65147 MZP65147 MPT65147 MFX65147 LWB65147 LMF65147 LCJ65147 KSN65147 KIR65147 JYV65147 JOZ65147 JFD65147 IVH65147 ILL65147 IBP65147 HRT65147 HHX65147 GYB65147 GOF65147 GEJ65147 FUN65147 FKR65147 FAV65147 EQZ65147 EHD65147 DXH65147 DNL65147 DDP65147 CTT65147 CJX65147 CAB65147 BQF65147 BGJ65147 AWN65147 AMR65147 ACV65147 SZ65147 JD65147 H10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WVO42:WVO43 WLS42:WLS43 WBW42:WBW43 VSA42:VSA43 VIE42:VIE43 UYI42:UYI43 UOM42:UOM43 UEQ42:UEQ43 TUU42:TUU43 TKY42:TKY43 TBC42:TBC43 SRG42:SRG43 SHK42:SHK43 RXO42:RXO43 RNS42:RNS43 RDW42:RDW43 QUA42:QUA43 QKE42:QKE43 QAI42:QAI43 PQM42:PQM43 PGQ42:PGQ43 OWU42:OWU43 OMY42:OMY43 ODC42:ODC43 NTG42:NTG43 NJK42:NJK43 MZO42:MZO43 MPS42:MPS43 MFW42:MFW43 LWA42:LWA43 LME42:LME43 LCI42:LCI43 KSM42:KSM43 KIQ42:KIQ43 JYU42:JYU43 JOY42:JOY43 JFC42:JFC43 IVG42:IVG43 ILK42:ILK43 IBO42:IBO43 HRS42:HRS43 HHW42:HHW43 GYA42:GYA43 GOE42:GOE43 GEI42:GEI43 FUM42:FUM43 FKQ42:FKQ43 FAU42:FAU43 EQY42:EQY43 EHC42:EHC43 DXG42:DXG43 DNK42:DNK43 DDO42:DDO43 CTS42:CTS43 CJW42:CJW43 CAA42:CAA43 BQE42:BQE43 BGI42:BGI43 AWM42:AWM43 AMQ42:AMQ43 ACU42:ACU43 SY42:SY43 JC42:JC43" xr:uid="{37D4323D-888C-4042-87CB-4BEB3A1EA802}">
      <formula1>#REF!</formula1>
    </dataValidation>
  </dataValidations>
  <printOptions horizontalCentered="1"/>
  <pageMargins left="0.78740157480314965" right="0.59055118110236227" top="0.55118110236220474" bottom="0.55118110236220474" header="0" footer="0"/>
  <pageSetup scale="78"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FH4-M Select</vt:lpstr>
      <vt:lpstr>'FH4-M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dcterms:created xsi:type="dcterms:W3CDTF">2026-01-10T19:38:01Z</dcterms:created>
  <dcterms:modified xsi:type="dcterms:W3CDTF">2026-01-10T19:58:57Z</dcterms:modified>
</cp:coreProperties>
</file>