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Pardavimai\Desktop\"/>
    </mc:Choice>
  </mc:AlternateContent>
  <xr:revisionPtr revIDLastSave="0" documentId="8_{4204D52D-18BE-43D4-8957-01BE08EA3777}" xr6:coauthVersionLast="47" xr6:coauthVersionMax="47" xr10:uidLastSave="{00000000-0000-0000-0000-000000000000}"/>
  <bookViews>
    <workbookView xWindow="22932" yWindow="-108" windowWidth="23256" windowHeight="13896" xr2:uid="{3D98FB5E-0A65-4A9F-B294-CD136BB14F33}"/>
  </bookViews>
  <sheets>
    <sheet name="FH4-H Select EN" sheetId="1" r:id="rId1"/>
  </sheets>
  <definedNames>
    <definedName name="_xlnm.Print_Area" localSheetId="0">'FH4-H Select EN'!$B$2:$P$47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8" i="1" l="1"/>
  <c r="O38" i="1"/>
  <c r="N38" i="1"/>
  <c r="M38" i="1"/>
  <c r="L38" i="1"/>
  <c r="K38" i="1"/>
  <c r="P37" i="1"/>
  <c r="O37" i="1"/>
  <c r="N37" i="1"/>
  <c r="M37" i="1"/>
  <c r="L37" i="1"/>
  <c r="K37" i="1"/>
  <c r="P36" i="1"/>
  <c r="O36" i="1"/>
  <c r="N36" i="1"/>
  <c r="M36" i="1"/>
  <c r="L36" i="1"/>
  <c r="K36" i="1"/>
  <c r="P35" i="1"/>
  <c r="O35" i="1"/>
  <c r="N35" i="1"/>
  <c r="M35" i="1"/>
  <c r="L35" i="1"/>
  <c r="K35" i="1"/>
  <c r="P34" i="1"/>
  <c r="O34" i="1"/>
  <c r="N34" i="1"/>
  <c r="M34" i="1"/>
  <c r="L34" i="1"/>
  <c r="K34" i="1"/>
  <c r="P29" i="1"/>
  <c r="O29" i="1"/>
  <c r="N29" i="1"/>
  <c r="M29" i="1"/>
  <c r="L29" i="1"/>
  <c r="P28" i="1"/>
  <c r="O28" i="1"/>
  <c r="N28" i="1"/>
  <c r="M28" i="1"/>
  <c r="L28" i="1"/>
  <c r="P27" i="1"/>
  <c r="O27" i="1"/>
  <c r="N27" i="1"/>
  <c r="M27" i="1"/>
  <c r="L27" i="1"/>
  <c r="P26" i="1"/>
  <c r="O26" i="1"/>
  <c r="N26" i="1"/>
  <c r="M26" i="1"/>
  <c r="L26" i="1"/>
  <c r="P25" i="1"/>
  <c r="O25" i="1"/>
  <c r="N25" i="1"/>
  <c r="M25" i="1"/>
  <c r="L25" i="1"/>
  <c r="Q9" i="1"/>
  <c r="Q8" i="1"/>
  <c r="P5" i="1"/>
  <c r="C19" i="1" s="1"/>
  <c r="K19" i="1" s="1"/>
  <c r="G17" i="1" l="1"/>
  <c r="O17" i="1" s="1"/>
  <c r="G19" i="1"/>
  <c r="O19" i="1" s="1"/>
  <c r="H19" i="1"/>
  <c r="P19" i="1" s="1"/>
  <c r="F19" i="1"/>
  <c r="N19" i="1" s="1"/>
  <c r="D15" i="1"/>
  <c r="L15" i="1" s="1"/>
  <c r="D43" i="1" s="1"/>
  <c r="C43" i="1" s="1"/>
  <c r="F15" i="1"/>
  <c r="N15" i="1" s="1"/>
  <c r="H17" i="1"/>
  <c r="P17" i="1" s="1"/>
  <c r="G15" i="1"/>
  <c r="O15" i="1" s="1"/>
  <c r="D18" i="1"/>
  <c r="L18" i="1" s="1"/>
  <c r="D46" i="1" s="1"/>
  <c r="E46" i="1" s="1"/>
  <c r="G16" i="1"/>
  <c r="O16" i="1" s="1"/>
  <c r="H16" i="1"/>
  <c r="P16" i="1" s="1"/>
  <c r="E17" i="1"/>
  <c r="M17" i="1" s="1"/>
  <c r="E18" i="1"/>
  <c r="M18" i="1" s="1"/>
  <c r="E16" i="1"/>
  <c r="M16" i="1" s="1"/>
  <c r="G18" i="1"/>
  <c r="O18" i="1" s="1"/>
  <c r="D19" i="1"/>
  <c r="L19" i="1" s="1"/>
  <c r="D47" i="1" s="1"/>
  <c r="G47" i="1" s="1"/>
  <c r="E19" i="1"/>
  <c r="M19" i="1" s="1"/>
  <c r="D17" i="1"/>
  <c r="L17" i="1" s="1"/>
  <c r="D45" i="1" s="1"/>
  <c r="G45" i="1" s="1"/>
  <c r="F17" i="1"/>
  <c r="N17" i="1" s="1"/>
  <c r="E15" i="1"/>
  <c r="M15" i="1" s="1"/>
  <c r="H15" i="1"/>
  <c r="P15" i="1" s="1"/>
  <c r="D16" i="1"/>
  <c r="L16" i="1" s="1"/>
  <c r="D44" i="1" s="1"/>
  <c r="C44" i="1" s="1"/>
  <c r="F18" i="1"/>
  <c r="N18" i="1" s="1"/>
  <c r="F16" i="1"/>
  <c r="N16" i="1" s="1"/>
  <c r="H18" i="1"/>
  <c r="P18" i="1" s="1"/>
  <c r="F44" i="1"/>
  <c r="E44" i="1"/>
  <c r="G44" i="1"/>
  <c r="C15" i="1"/>
  <c r="K15" i="1" s="1"/>
  <c r="C16" i="1"/>
  <c r="K16" i="1" s="1"/>
  <c r="C17" i="1"/>
  <c r="K17" i="1" s="1"/>
  <c r="C18" i="1"/>
  <c r="K18" i="1" s="1"/>
  <c r="E47" i="1" l="1"/>
  <c r="C46" i="1"/>
  <c r="F46" i="1"/>
  <c r="G46" i="1"/>
  <c r="H44" i="1"/>
  <c r="H46" i="1"/>
  <c r="E43" i="1"/>
  <c r="C47" i="1"/>
  <c r="H47" i="1"/>
  <c r="F47" i="1"/>
  <c r="H45" i="1"/>
  <c r="F43" i="1"/>
  <c r="G43" i="1"/>
  <c r="C45" i="1"/>
  <c r="H43" i="1"/>
  <c r="E45" i="1"/>
  <c r="F45" i="1"/>
</calcChain>
</file>

<file path=xl/sharedStrings.xml><?xml version="1.0" encoding="utf-8"?>
<sst xmlns="http://schemas.openxmlformats.org/spreadsheetml/2006/main" count="35" uniqueCount="20">
  <si>
    <t xml:space="preserve">Incoming water temperature, °C </t>
  </si>
  <si>
    <t xml:space="preserve">Outgoing water temperature, °C </t>
  </si>
  <si>
    <t xml:space="preserve">Room temperature, °C </t>
  </si>
  <si>
    <r>
      <t xml:space="preserve">Trench heaters </t>
    </r>
    <r>
      <rPr>
        <b/>
        <sz val="18"/>
        <rFont val="Open Sans"/>
        <family val="2"/>
      </rPr>
      <t xml:space="preserve">FH4-H
</t>
    </r>
    <r>
      <rPr>
        <sz val="18"/>
        <rFont val="Open Sans"/>
        <family val="2"/>
      </rPr>
      <t xml:space="preserve">Technical data
</t>
    </r>
  </si>
  <si>
    <t xml:space="preserve">∆T, °C </t>
  </si>
  <si>
    <t xml:space="preserve">Desired output, W </t>
  </si>
  <si>
    <t xml:space="preserve">Error + </t>
  </si>
  <si>
    <t xml:space="preserve">Error - </t>
  </si>
  <si>
    <t xml:space="preserve">Max length, cm </t>
  </si>
  <si>
    <t>Heat output, W</t>
  </si>
  <si>
    <t>Water flow, l/h</t>
  </si>
  <si>
    <t>Fan
speed</t>
  </si>
  <si>
    <t>Length, cm</t>
  </si>
  <si>
    <t>Data in the table based on testing  according EN16430 results by independent accredited laboratory</t>
  </si>
  <si>
    <t>Sound pressure levels, dB(A)</t>
  </si>
  <si>
    <t>Air flow, m³/h</t>
  </si>
  <si>
    <t>-</t>
  </si>
  <si>
    <r>
      <t xml:space="preserve">El. current, A </t>
    </r>
    <r>
      <rPr>
        <sz val="11"/>
        <rFont val="Open Sans"/>
        <family val="2"/>
      </rPr>
      <t>(including actuator)</t>
    </r>
  </si>
  <si>
    <r>
      <t>El. power, W</t>
    </r>
    <r>
      <rPr>
        <sz val="11"/>
        <rFont val="Open Sans"/>
        <family val="2"/>
      </rPr>
      <t xml:space="preserve"> (including actuator)</t>
    </r>
  </si>
  <si>
    <t>Pressure losses, kPa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</si>
</sst>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21" x14ac:knownFonts="1">
    <font>
      <sz val="12"/>
      <color theme="1"/>
      <name val="Calibri"/>
      <family val="2"/>
      <charset val="186"/>
    </font>
    <font>
      <sz val="10"/>
      <name val="Arial"/>
      <family val="2"/>
      <charset val="186"/>
    </font>
    <font>
      <b/>
      <sz val="12"/>
      <name val="Open Sans"/>
      <family val="2"/>
    </font>
    <font>
      <sz val="12"/>
      <name val="Open Sans"/>
      <family val="2"/>
    </font>
    <font>
      <sz val="12"/>
      <color theme="1"/>
      <name val="Calibri"/>
      <family val="2"/>
      <charset val="186"/>
    </font>
    <font>
      <sz val="12"/>
      <color theme="1"/>
      <name val="Open Sans"/>
      <family val="2"/>
    </font>
    <font>
      <sz val="11"/>
      <name val="Open Sans"/>
      <family val="2"/>
    </font>
    <font>
      <sz val="16"/>
      <name val="Open Sans"/>
      <family val="2"/>
    </font>
    <font>
      <sz val="18"/>
      <name val="Open Sans"/>
      <family val="2"/>
    </font>
    <font>
      <b/>
      <sz val="18"/>
      <name val="Open Sans"/>
      <family val="2"/>
    </font>
    <font>
      <sz val="12"/>
      <color theme="0"/>
      <name val="Open Sans"/>
      <family val="2"/>
    </font>
    <font>
      <sz val="10"/>
      <color indexed="8"/>
      <name val="Calibri"/>
      <family val="2"/>
      <charset val="186"/>
    </font>
    <font>
      <b/>
      <sz val="12"/>
      <color theme="0"/>
      <name val="Open Sans"/>
      <family val="2"/>
    </font>
    <font>
      <sz val="12"/>
      <name val="Times New Roman"/>
      <family val="1"/>
      <charset val="186"/>
    </font>
    <font>
      <sz val="5.5"/>
      <color rgb="FFFF0000"/>
      <name val="Open Sans"/>
      <family val="2"/>
    </font>
    <font>
      <b/>
      <sz val="9"/>
      <color rgb="FFFF0000"/>
      <name val="Open Sans"/>
      <family val="2"/>
    </font>
    <font>
      <b/>
      <sz val="11"/>
      <name val="Open Sans"/>
      <family val="2"/>
    </font>
    <font>
      <sz val="11"/>
      <color theme="0"/>
      <name val="Open Sans"/>
      <family val="2"/>
    </font>
    <font>
      <sz val="11"/>
      <color theme="1"/>
      <name val="Open Sans"/>
      <family val="2"/>
    </font>
    <font>
      <sz val="11"/>
      <name val="Open Sans"/>
      <family val="2"/>
      <charset val="204"/>
    </font>
    <font>
      <b/>
      <sz val="12"/>
      <color rgb="FFFF0000"/>
      <name val="Open Sans"/>
      <family val="2"/>
    </font>
  </fonts>
  <fills count="4">
    <fill>
      <patternFill patternType="none"/>
    </fill>
    <fill>
      <patternFill patternType="gray125"/>
    </fill>
    <fill>
      <patternFill patternType="solid">
        <fgColor theme="0" tint="-0.14999847407452621"/>
        <bgColor indexed="64"/>
      </patternFill>
    </fill>
    <fill>
      <patternFill patternType="solid">
        <fgColor indexed="9"/>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hair">
        <color indexed="64"/>
      </bottom>
      <diagonal/>
    </border>
    <border>
      <left style="thin">
        <color indexed="64"/>
      </left>
      <right/>
      <top style="medium">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s>
  <cellStyleXfs count="5">
    <xf numFmtId="0" fontId="0" fillId="0" borderId="0"/>
    <xf numFmtId="9" fontId="4" fillId="0" borderId="0" applyFont="0" applyFill="0" applyBorder="0" applyAlignment="0" applyProtection="0"/>
    <xf numFmtId="0" fontId="1" fillId="0" borderId="0"/>
    <xf numFmtId="9" fontId="11" fillId="0" borderId="0" applyFont="0" applyFill="0" applyBorder="0" applyAlignment="0" applyProtection="0"/>
    <xf numFmtId="0" fontId="13" fillId="0" borderId="0"/>
  </cellStyleXfs>
  <cellXfs count="90">
    <xf numFmtId="0" fontId="0" fillId="0" borderId="0" xfId="0"/>
    <xf numFmtId="0" fontId="2" fillId="0" borderId="0" xfId="2" applyFont="1" applyAlignment="1" applyProtection="1">
      <alignment horizontal="right" vertical="center"/>
      <protection hidden="1"/>
    </xf>
    <xf numFmtId="0" fontId="3" fillId="0" borderId="0" xfId="2" applyFont="1" applyAlignment="1" applyProtection="1">
      <alignment horizontal="center" vertical="center"/>
      <protection hidden="1"/>
    </xf>
    <xf numFmtId="0" fontId="5" fillId="0" borderId="0" xfId="0" applyFont="1" applyProtection="1">
      <protection hidden="1"/>
    </xf>
    <xf numFmtId="0" fontId="6" fillId="0" borderId="0" xfId="2" applyFont="1" applyAlignment="1" applyProtection="1">
      <alignment vertical="center"/>
      <protection hidden="1"/>
    </xf>
    <xf numFmtId="0" fontId="6" fillId="0" borderId="0" xfId="2" applyFont="1" applyAlignment="1" applyProtection="1">
      <alignment horizontal="right" vertical="center"/>
      <protection hidden="1"/>
    </xf>
    <xf numFmtId="0" fontId="2" fillId="0" borderId="1" xfId="2" applyFont="1" applyBorder="1" applyAlignment="1" applyProtection="1">
      <alignment horizontal="center" vertical="center"/>
      <protection locked="0" hidden="1"/>
    </xf>
    <xf numFmtId="0" fontId="2" fillId="0" borderId="0" xfId="2" applyFont="1" applyAlignment="1" applyProtection="1">
      <alignment horizontal="left" vertical="center"/>
      <protection hidden="1"/>
    </xf>
    <xf numFmtId="0" fontId="2" fillId="0" borderId="0" xfId="2" applyFont="1" applyAlignment="1" applyProtection="1">
      <alignment horizontal="center" vertical="center" wrapText="1"/>
      <protection hidden="1"/>
    </xf>
    <xf numFmtId="0" fontId="7" fillId="0" borderId="0" xfId="2" applyFont="1" applyAlignment="1" applyProtection="1">
      <alignment vertical="center" wrapText="1"/>
      <protection hidden="1"/>
    </xf>
    <xf numFmtId="0" fontId="6" fillId="0" borderId="0" xfId="2" applyFont="1" applyAlignment="1" applyProtection="1">
      <alignment vertical="center" wrapText="1"/>
      <protection hidden="1"/>
    </xf>
    <xf numFmtId="2" fontId="10" fillId="0" borderId="0" xfId="2" applyNumberFormat="1" applyFont="1" applyAlignment="1" applyProtection="1">
      <alignment horizontal="center" vertical="center"/>
      <protection locked="0" hidden="1"/>
    </xf>
    <xf numFmtId="3" fontId="2" fillId="0" borderId="1" xfId="2" applyNumberFormat="1" applyFont="1" applyBorder="1" applyAlignment="1" applyProtection="1">
      <alignment horizontal="center" vertical="center"/>
      <protection locked="0" hidden="1"/>
    </xf>
    <xf numFmtId="9" fontId="3" fillId="0" borderId="1" xfId="3" applyFont="1" applyBorder="1" applyAlignment="1" applyProtection="1">
      <alignment horizontal="center" vertical="center"/>
      <protection locked="0" hidden="1"/>
    </xf>
    <xf numFmtId="0" fontId="10" fillId="0" borderId="0" xfId="2" applyFont="1" applyAlignment="1" applyProtection="1">
      <alignment horizontal="center" vertical="center"/>
      <protection hidden="1"/>
    </xf>
    <xf numFmtId="0" fontId="8" fillId="0" borderId="0" xfId="2" applyFont="1" applyAlignment="1" applyProtection="1">
      <alignment vertical="top" wrapText="1"/>
      <protection hidden="1"/>
    </xf>
    <xf numFmtId="0" fontId="6" fillId="0" borderId="0" xfId="2" applyFont="1" applyAlignment="1" applyProtection="1">
      <alignment horizontal="center" vertical="center"/>
      <protection hidden="1"/>
    </xf>
    <xf numFmtId="0" fontId="12" fillId="0" borderId="0" xfId="2" applyFont="1" applyAlignment="1" applyProtection="1">
      <alignment horizontal="center" vertical="center"/>
      <protection hidden="1"/>
    </xf>
    <xf numFmtId="0" fontId="2" fillId="0" borderId="0" xfId="2" applyFont="1" applyAlignment="1" applyProtection="1">
      <alignment horizontal="center" vertical="center"/>
      <protection hidden="1"/>
    </xf>
    <xf numFmtId="0" fontId="2" fillId="2" borderId="3" xfId="4" applyFont="1" applyFill="1" applyBorder="1" applyAlignment="1" applyProtection="1">
      <alignment horizontal="center" vertical="center"/>
      <protection hidden="1"/>
    </xf>
    <xf numFmtId="164" fontId="2" fillId="2" borderId="3" xfId="4" applyNumberFormat="1" applyFont="1" applyFill="1" applyBorder="1" applyAlignment="1" applyProtection="1">
      <alignment horizontal="center" vertical="center"/>
      <protection hidden="1"/>
    </xf>
    <xf numFmtId="164" fontId="2" fillId="2" borderId="1" xfId="4" applyNumberFormat="1" applyFont="1" applyFill="1" applyBorder="1" applyAlignment="1" applyProtection="1">
      <alignment horizontal="center" vertical="center"/>
      <protection hidden="1"/>
    </xf>
    <xf numFmtId="3" fontId="10" fillId="0" borderId="0" xfId="2" applyNumberFormat="1" applyFont="1" applyAlignment="1" applyProtection="1">
      <alignment horizontal="center" vertical="center"/>
      <protection hidden="1"/>
    </xf>
    <xf numFmtId="9" fontId="5" fillId="0" borderId="6" xfId="1" applyFont="1" applyBorder="1" applyAlignment="1" applyProtection="1">
      <alignment horizontal="center" vertical="center"/>
      <protection hidden="1"/>
    </xf>
    <xf numFmtId="3" fontId="3" fillId="0" borderId="7" xfId="2" applyNumberFormat="1" applyFont="1" applyBorder="1" applyAlignment="1" applyProtection="1">
      <alignment vertical="center"/>
      <protection hidden="1"/>
    </xf>
    <xf numFmtId="3" fontId="3" fillId="0" borderId="8" xfId="2" applyNumberFormat="1" applyFont="1" applyBorder="1" applyAlignment="1" applyProtection="1">
      <alignment vertical="center"/>
      <protection hidden="1"/>
    </xf>
    <xf numFmtId="9" fontId="5" fillId="0" borderId="9" xfId="1" applyFont="1" applyBorder="1" applyAlignment="1" applyProtection="1">
      <alignment horizontal="center" vertical="center"/>
      <protection hidden="1"/>
    </xf>
    <xf numFmtId="3" fontId="3" fillId="0" borderId="10" xfId="2" applyNumberFormat="1" applyFont="1" applyBorder="1" applyAlignment="1" applyProtection="1">
      <alignment vertical="center"/>
      <protection hidden="1"/>
    </xf>
    <xf numFmtId="3" fontId="3" fillId="0" borderId="11" xfId="2" applyNumberFormat="1" applyFont="1" applyBorder="1" applyAlignment="1" applyProtection="1">
      <alignment vertical="center"/>
      <protection hidden="1"/>
    </xf>
    <xf numFmtId="9" fontId="5" fillId="0" borderId="12" xfId="1" applyFont="1" applyBorder="1" applyAlignment="1" applyProtection="1">
      <alignment horizontal="center" vertical="center"/>
      <protection hidden="1"/>
    </xf>
    <xf numFmtId="3" fontId="3" fillId="0" borderId="13" xfId="2" applyNumberFormat="1" applyFont="1" applyBorder="1" applyAlignment="1" applyProtection="1">
      <alignment vertical="center"/>
      <protection hidden="1"/>
    </xf>
    <xf numFmtId="3" fontId="3" fillId="0" borderId="12" xfId="2" applyNumberFormat="1" applyFont="1" applyBorder="1" applyAlignment="1" applyProtection="1">
      <alignment vertical="center"/>
      <protection hidden="1"/>
    </xf>
    <xf numFmtId="9" fontId="5" fillId="0" borderId="14" xfId="1" applyFont="1" applyBorder="1" applyAlignment="1" applyProtection="1">
      <alignment horizontal="center" vertical="center"/>
      <protection hidden="1"/>
    </xf>
    <xf numFmtId="3" fontId="3" fillId="0" borderId="15" xfId="2" applyNumberFormat="1" applyFont="1" applyBorder="1" applyAlignment="1" applyProtection="1">
      <alignment vertical="center"/>
      <protection hidden="1"/>
    </xf>
    <xf numFmtId="3" fontId="3" fillId="0" borderId="14" xfId="2" applyNumberFormat="1" applyFont="1" applyBorder="1" applyAlignment="1" applyProtection="1">
      <alignment vertical="center"/>
      <protection hidden="1"/>
    </xf>
    <xf numFmtId="9" fontId="5" fillId="0" borderId="16" xfId="1" applyFont="1" applyBorder="1" applyAlignment="1" applyProtection="1">
      <alignment horizontal="center" vertical="center"/>
      <protection hidden="1"/>
    </xf>
    <xf numFmtId="3" fontId="3" fillId="3" borderId="17" xfId="2" applyNumberFormat="1" applyFont="1" applyFill="1" applyBorder="1" applyAlignment="1" applyProtection="1">
      <alignment vertical="center"/>
      <protection hidden="1"/>
    </xf>
    <xf numFmtId="3" fontId="3" fillId="3" borderId="16" xfId="2" applyNumberFormat="1" applyFont="1" applyFill="1" applyBorder="1" applyAlignment="1" applyProtection="1">
      <alignment vertical="center"/>
      <protection hidden="1"/>
    </xf>
    <xf numFmtId="9" fontId="5" fillId="0" borderId="0" xfId="1" applyFont="1" applyAlignment="1" applyProtection="1">
      <alignment horizontal="center" vertical="center"/>
      <protection hidden="1"/>
    </xf>
    <xf numFmtId="0" fontId="15" fillId="0" borderId="0" xfId="2" applyFont="1" applyAlignment="1" applyProtection="1">
      <alignment vertical="top" wrapText="1"/>
      <protection hidden="1"/>
    </xf>
    <xf numFmtId="0" fontId="5" fillId="0" borderId="0" xfId="0" applyFont="1" applyAlignment="1" applyProtection="1">
      <alignment horizontal="center"/>
      <protection hidden="1"/>
    </xf>
    <xf numFmtId="3" fontId="3" fillId="0" borderId="0" xfId="2" applyNumberFormat="1" applyFont="1" applyAlignment="1" applyProtection="1">
      <alignment horizontal="center" vertical="center"/>
      <protection hidden="1"/>
    </xf>
    <xf numFmtId="0" fontId="6" fillId="0" borderId="0" xfId="2" applyFont="1" applyAlignment="1" applyProtection="1">
      <alignment horizontal="center" vertical="center"/>
      <protection locked="0" hidden="1"/>
    </xf>
    <xf numFmtId="0" fontId="16" fillId="0" borderId="0" xfId="2" applyFont="1" applyProtection="1">
      <protection locked="0" hidden="1"/>
    </xf>
    <xf numFmtId="9" fontId="17" fillId="0" borderId="0" xfId="1" applyFont="1" applyAlignment="1" applyProtection="1">
      <alignment horizontal="center" vertical="center"/>
      <protection locked="0" hidden="1"/>
    </xf>
    <xf numFmtId="3" fontId="3" fillId="0" borderId="7" xfId="2" applyNumberFormat="1" applyFont="1" applyBorder="1" applyAlignment="1" applyProtection="1">
      <alignment horizontal="right" vertical="center"/>
      <protection hidden="1"/>
    </xf>
    <xf numFmtId="3" fontId="3" fillId="0" borderId="6" xfId="2" applyNumberFormat="1" applyFont="1" applyBorder="1" applyAlignment="1" applyProtection="1">
      <alignment horizontal="right" vertical="center"/>
      <protection hidden="1"/>
    </xf>
    <xf numFmtId="3" fontId="3" fillId="0" borderId="10" xfId="2" applyNumberFormat="1" applyFont="1" applyBorder="1" applyAlignment="1" applyProtection="1">
      <alignment horizontal="right" vertical="center"/>
      <protection hidden="1"/>
    </xf>
    <xf numFmtId="3" fontId="3" fillId="0" borderId="11" xfId="2" applyNumberFormat="1" applyFont="1" applyBorder="1" applyAlignment="1" applyProtection="1">
      <alignment horizontal="right" vertical="center"/>
      <protection hidden="1"/>
    </xf>
    <xf numFmtId="3" fontId="3" fillId="0" borderId="13" xfId="2" applyNumberFormat="1" applyFont="1" applyBorder="1" applyAlignment="1" applyProtection="1">
      <alignment horizontal="right" vertical="center"/>
      <protection hidden="1"/>
    </xf>
    <xf numFmtId="3" fontId="3" fillId="0" borderId="12" xfId="2" applyNumberFormat="1" applyFont="1" applyBorder="1" applyAlignment="1" applyProtection="1">
      <alignment horizontal="right" vertical="center"/>
      <protection hidden="1"/>
    </xf>
    <xf numFmtId="3" fontId="3" fillId="0" borderId="15" xfId="2" applyNumberFormat="1" applyFont="1" applyBorder="1" applyAlignment="1" applyProtection="1">
      <alignment horizontal="right" vertical="center"/>
      <protection hidden="1"/>
    </xf>
    <xf numFmtId="3" fontId="3" fillId="0" borderId="14" xfId="2" applyNumberFormat="1" applyFont="1" applyBorder="1" applyAlignment="1" applyProtection="1">
      <alignment horizontal="right" vertical="center"/>
      <protection hidden="1"/>
    </xf>
    <xf numFmtId="3" fontId="3" fillId="3" borderId="17" xfId="2" applyNumberFormat="1" applyFont="1" applyFill="1" applyBorder="1" applyAlignment="1" applyProtection="1">
      <alignment horizontal="right" vertical="center"/>
      <protection hidden="1"/>
    </xf>
    <xf numFmtId="3" fontId="3" fillId="3" borderId="16" xfId="2" applyNumberFormat="1" applyFont="1" applyFill="1" applyBorder="1" applyAlignment="1" applyProtection="1">
      <alignment horizontal="right" vertical="center"/>
      <protection hidden="1"/>
    </xf>
    <xf numFmtId="4" fontId="6" fillId="3" borderId="19" xfId="2" applyNumberFormat="1" applyFont="1" applyFill="1" applyBorder="1" applyAlignment="1" applyProtection="1">
      <alignment horizontal="right" vertical="center"/>
      <protection locked="0" hidden="1"/>
    </xf>
    <xf numFmtId="9" fontId="18" fillId="0" borderId="19" xfId="1" applyFont="1" applyBorder="1" applyAlignment="1" applyProtection="1">
      <alignment horizontal="center" vertical="center"/>
      <protection locked="0" hidden="1"/>
    </xf>
    <xf numFmtId="165" fontId="6" fillId="3" borderId="19" xfId="2" applyNumberFormat="1" applyFont="1" applyFill="1" applyBorder="1" applyAlignment="1" applyProtection="1">
      <alignment horizontal="right" vertical="center"/>
      <protection locked="0" hidden="1"/>
    </xf>
    <xf numFmtId="2" fontId="6" fillId="0" borderId="0" xfId="2" applyNumberFormat="1" applyFont="1" applyAlignment="1" applyProtection="1">
      <alignment horizontal="center" vertical="center"/>
      <protection locked="0" hidden="1"/>
    </xf>
    <xf numFmtId="4" fontId="6" fillId="0" borderId="20" xfId="2" applyNumberFormat="1" applyFont="1" applyBorder="1" applyAlignment="1" applyProtection="1">
      <alignment horizontal="right" vertical="center"/>
      <protection locked="0" hidden="1"/>
    </xf>
    <xf numFmtId="9" fontId="18" fillId="0" borderId="20" xfId="1" applyFont="1" applyBorder="1" applyAlignment="1" applyProtection="1">
      <alignment horizontal="center" vertical="center"/>
      <protection locked="0" hidden="1"/>
    </xf>
    <xf numFmtId="165" fontId="6" fillId="0" borderId="20" xfId="2" applyNumberFormat="1" applyFont="1" applyBorder="1" applyAlignment="1" applyProtection="1">
      <alignment horizontal="right" vertical="center"/>
      <protection locked="0" hidden="1"/>
    </xf>
    <xf numFmtId="9" fontId="18" fillId="0" borderId="14" xfId="1" applyFont="1" applyBorder="1" applyAlignment="1" applyProtection="1">
      <alignment horizontal="center" vertical="center"/>
      <protection locked="0" hidden="1"/>
    </xf>
    <xf numFmtId="9" fontId="18" fillId="0" borderId="12" xfId="1" applyFont="1" applyBorder="1" applyAlignment="1" applyProtection="1">
      <alignment horizontal="center" vertical="center"/>
      <protection locked="0" hidden="1"/>
    </xf>
    <xf numFmtId="4" fontId="6" fillId="0" borderId="16" xfId="2" applyNumberFormat="1" applyFont="1" applyBorder="1" applyAlignment="1" applyProtection="1">
      <alignment horizontal="right" vertical="center"/>
      <protection locked="0" hidden="1"/>
    </xf>
    <xf numFmtId="9" fontId="18" fillId="0" borderId="16" xfId="1" applyFont="1" applyBorder="1" applyAlignment="1" applyProtection="1">
      <alignment horizontal="center" vertical="center"/>
      <protection locked="0" hidden="1"/>
    </xf>
    <xf numFmtId="165" fontId="6" fillId="0" borderId="16" xfId="2" applyNumberFormat="1" applyFont="1" applyBorder="1" applyAlignment="1" applyProtection="1">
      <alignment horizontal="right" vertical="center"/>
      <protection locked="0" hidden="1"/>
    </xf>
    <xf numFmtId="0" fontId="19" fillId="0" borderId="0" xfId="2" applyFont="1" applyAlignment="1" applyProtection="1">
      <alignment horizontal="center" vertical="center"/>
      <protection locked="0" hidden="1"/>
    </xf>
    <xf numFmtId="0" fontId="15" fillId="0" borderId="0" xfId="2" applyFont="1" applyAlignment="1" applyProtection="1">
      <alignment horizontal="left" vertical="top" wrapText="1"/>
      <protection hidden="1"/>
    </xf>
    <xf numFmtId="3" fontId="3" fillId="0" borderId="0" xfId="2" applyNumberFormat="1" applyFont="1" applyAlignment="1" applyProtection="1">
      <alignment horizontal="left" vertical="center"/>
      <protection hidden="1"/>
    </xf>
    <xf numFmtId="0" fontId="20" fillId="0" borderId="0" xfId="2" applyFont="1" applyAlignment="1" applyProtection="1">
      <alignment horizontal="left" vertical="center" wrapText="1"/>
      <protection hidden="1"/>
    </xf>
    <xf numFmtId="0" fontId="20" fillId="0" borderId="0" xfId="2" applyFont="1" applyAlignment="1" applyProtection="1">
      <alignment vertical="center"/>
      <protection hidden="1"/>
    </xf>
    <xf numFmtId="0" fontId="5" fillId="0" borderId="0" xfId="0" applyFont="1" applyAlignment="1" applyProtection="1">
      <alignment horizontal="center" vertical="center"/>
      <protection hidden="1"/>
    </xf>
    <xf numFmtId="2" fontId="5" fillId="0" borderId="0" xfId="0" applyNumberFormat="1" applyFont="1" applyAlignment="1" applyProtection="1">
      <alignment horizontal="center" vertical="center"/>
      <protection hidden="1"/>
    </xf>
    <xf numFmtId="1" fontId="3" fillId="0" borderId="0" xfId="2" applyNumberFormat="1" applyFont="1" applyAlignment="1" applyProtection="1">
      <alignment horizontal="center" vertical="center"/>
      <protection hidden="1"/>
    </xf>
    <xf numFmtId="0" fontId="5" fillId="0" borderId="0" xfId="0" applyFont="1" applyAlignment="1" applyProtection="1">
      <alignment horizontal="right"/>
      <protection hidden="1"/>
    </xf>
    <xf numFmtId="0" fontId="5" fillId="0" borderId="0" xfId="0" applyFont="1" applyAlignment="1" applyProtection="1">
      <alignment horizontal="left"/>
      <protection hidden="1"/>
    </xf>
    <xf numFmtId="3" fontId="3" fillId="0" borderId="0" xfId="2" applyNumberFormat="1" applyFont="1" applyAlignment="1" applyProtection="1">
      <alignment horizontal="right" vertical="center"/>
      <protection hidden="1"/>
    </xf>
    <xf numFmtId="0" fontId="16" fillId="0" borderId="2" xfId="2" applyFont="1" applyBorder="1" applyProtection="1">
      <protection locked="0" hidden="1"/>
    </xf>
    <xf numFmtId="0" fontId="16" fillId="2" borderId="1" xfId="4" applyFont="1" applyFill="1" applyBorder="1" applyAlignment="1" applyProtection="1">
      <alignment horizontal="center" vertical="center" wrapText="1"/>
      <protection locked="0" hidden="1"/>
    </xf>
    <xf numFmtId="0" fontId="2" fillId="2" borderId="3" xfId="4" applyFont="1" applyFill="1" applyBorder="1" applyAlignment="1" applyProtection="1">
      <alignment horizontal="center" vertical="center"/>
      <protection hidden="1"/>
    </xf>
    <xf numFmtId="0" fontId="2" fillId="2" borderId="4" xfId="4" applyFont="1" applyFill="1" applyBorder="1" applyAlignment="1" applyProtection="1">
      <alignment horizontal="center" vertical="center"/>
      <protection hidden="1"/>
    </xf>
    <xf numFmtId="0" fontId="2" fillId="2" borderId="5" xfId="4" applyFont="1" applyFill="1" applyBorder="1" applyAlignment="1" applyProtection="1">
      <alignment horizontal="center" vertical="center"/>
      <protection hidden="1"/>
    </xf>
    <xf numFmtId="0" fontId="14" fillId="0" borderId="18" xfId="2" applyFont="1" applyBorder="1" applyAlignment="1" applyProtection="1">
      <alignment horizontal="left" vertical="top" wrapText="1"/>
      <protection hidden="1"/>
    </xf>
    <xf numFmtId="0" fontId="2" fillId="0" borderId="2" xfId="2" applyFont="1" applyBorder="1" applyAlignment="1" applyProtection="1">
      <alignment horizontal="left" vertical="center"/>
      <protection hidden="1"/>
    </xf>
    <xf numFmtId="0" fontId="16" fillId="0" borderId="0" xfId="2" applyFont="1" applyProtection="1">
      <protection locked="0" hidden="1"/>
    </xf>
    <xf numFmtId="0" fontId="2" fillId="2" borderId="1" xfId="4" applyFont="1" applyFill="1" applyBorder="1" applyAlignment="1" applyProtection="1">
      <alignment horizontal="center" vertical="top" wrapText="1"/>
      <protection hidden="1"/>
    </xf>
    <xf numFmtId="0" fontId="2" fillId="2" borderId="1" xfId="4" applyFont="1" applyFill="1" applyBorder="1" applyAlignment="1" applyProtection="1">
      <alignment horizontal="center" vertical="top"/>
      <protection hidden="1"/>
    </xf>
    <xf numFmtId="0" fontId="16" fillId="2" borderId="1" xfId="4" applyFont="1" applyFill="1" applyBorder="1" applyAlignment="1" applyProtection="1">
      <alignment horizontal="center" vertical="center"/>
      <protection locked="0" hidden="1"/>
    </xf>
    <xf numFmtId="0" fontId="8" fillId="0" borderId="0" xfId="2" applyFont="1" applyAlignment="1" applyProtection="1">
      <alignment horizontal="center" vertical="top" wrapText="1"/>
      <protection hidden="1"/>
    </xf>
  </cellXfs>
  <cellStyles count="5">
    <cellStyle name="Normal" xfId="0" builtinId="0"/>
    <cellStyle name="Normal 2" xfId="2" xr:uid="{DE871B91-48E1-4774-898B-DC8A25DEEE86}"/>
    <cellStyle name="Normal_EN442" xfId="4" xr:uid="{55EE070D-548A-400B-AA07-647F170C3169}"/>
    <cellStyle name="Percent" xfId="1" builtinId="5"/>
    <cellStyle name="Percent 4" xfId="3" xr:uid="{425DCB5E-806B-4BE9-8334-B5C5CB716B10}"/>
  </cellStyles>
  <dxfs count="18">
    <dxf>
      <font>
        <b/>
        <i val="0"/>
        <color theme="0"/>
      </font>
      <fill>
        <patternFill>
          <bgColor theme="2" tint="-0.89996032593768116"/>
        </patternFill>
      </fill>
    </dxf>
    <dxf>
      <font>
        <color theme="0"/>
      </font>
      <fill>
        <patternFill>
          <bgColor theme="0"/>
        </patternFill>
      </fill>
    </dxf>
    <dxf>
      <font>
        <b/>
        <i val="0"/>
        <color theme="0"/>
      </font>
      <fill>
        <patternFill>
          <bgColor theme="2" tint="-0.89996032593768116"/>
        </patternFill>
      </fill>
    </dxf>
    <dxf>
      <font>
        <color theme="0"/>
      </font>
      <fill>
        <patternFill>
          <bgColor theme="0"/>
        </patternFill>
      </fill>
    </dxf>
    <dxf>
      <font>
        <b/>
        <i val="0"/>
        <color theme="0"/>
      </font>
      <fill>
        <patternFill>
          <bgColor theme="2" tint="-0.89996032593768116"/>
        </patternFill>
      </fill>
    </dxf>
    <dxf>
      <font>
        <color theme="0"/>
      </font>
      <fill>
        <patternFill>
          <bgColor theme="0"/>
        </patternFill>
      </fill>
    </dxf>
    <dxf>
      <font>
        <color theme="0"/>
      </font>
    </dxf>
    <dxf>
      <font>
        <b/>
        <i val="0"/>
        <color theme="0"/>
      </font>
      <fill>
        <patternFill>
          <bgColor theme="2" tint="-0.89996032593768116"/>
        </patternFill>
      </fill>
    </dxf>
    <dxf>
      <font>
        <color theme="0"/>
      </font>
      <fill>
        <patternFill>
          <bgColor theme="0"/>
        </patternFill>
      </fill>
    </dxf>
    <dxf>
      <font>
        <b/>
        <i val="0"/>
        <color theme="0"/>
      </font>
      <fill>
        <patternFill>
          <bgColor theme="2" tint="-0.89996032593768116"/>
        </patternFill>
      </fill>
    </dxf>
    <dxf>
      <font>
        <color theme="0"/>
      </font>
      <fill>
        <patternFill>
          <bgColor theme="0"/>
        </patternFill>
      </fill>
    </dxf>
    <dxf>
      <font>
        <b/>
        <i val="0"/>
        <color theme="0"/>
      </font>
      <fill>
        <patternFill>
          <bgColor theme="2" tint="-0.89996032593768116"/>
        </patternFill>
      </fill>
    </dxf>
    <dxf>
      <font>
        <color theme="0"/>
      </font>
      <fill>
        <patternFill>
          <bgColor theme="0"/>
        </patternFill>
      </fill>
    </dxf>
    <dxf>
      <font>
        <b/>
        <i val="0"/>
        <color theme="0"/>
      </font>
      <fill>
        <patternFill>
          <bgColor theme="2" tint="-0.89996032593768116"/>
        </patternFill>
      </fill>
    </dxf>
    <dxf>
      <font>
        <color theme="0"/>
      </font>
      <fill>
        <patternFill>
          <bgColor theme="0"/>
        </patternFill>
      </fill>
    </dxf>
    <dxf>
      <font>
        <b/>
        <i val="0"/>
        <color theme="0"/>
      </font>
      <fill>
        <patternFill>
          <bgColor theme="2" tint="-0.89996032593768116"/>
        </patternFill>
      </fill>
    </dxf>
    <dxf>
      <font>
        <color theme="0"/>
      </font>
      <fill>
        <patternFill>
          <bgColor theme="0"/>
        </patternFill>
      </fill>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456229</xdr:colOff>
      <xdr:row>9</xdr:row>
      <xdr:rowOff>219968</xdr:rowOff>
    </xdr:from>
    <xdr:to>
      <xdr:col>8</xdr:col>
      <xdr:colOff>2152</xdr:colOff>
      <xdr:row>11</xdr:row>
      <xdr:rowOff>198367</xdr:rowOff>
    </xdr:to>
    <xdr:pic>
      <xdr:nvPicPr>
        <xdr:cNvPr id="2" name="Picture 1" descr="G:\Desktop\EN 16430.jpg">
          <a:extLst>
            <a:ext uri="{FF2B5EF4-FFF2-40B4-BE49-F238E27FC236}">
              <a16:creationId xmlns:a16="http://schemas.microsoft.com/office/drawing/2014/main" id="{CDA9C7E2-D2D6-4FC5-B6DA-5440379399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62269" y="2071628"/>
          <a:ext cx="1077543" cy="420359"/>
        </a:xfrm>
        <a:prstGeom prst="rect">
          <a:avLst/>
        </a:prstGeom>
        <a:noFill/>
        <a:ln>
          <a:noFill/>
        </a:ln>
      </xdr:spPr>
    </xdr:pic>
    <xdr:clientData/>
  </xdr:twoCellAnchor>
  <xdr:twoCellAnchor>
    <xdr:from>
      <xdr:col>5</xdr:col>
      <xdr:colOff>420440</xdr:colOff>
      <xdr:row>1</xdr:row>
      <xdr:rowOff>15240</xdr:rowOff>
    </xdr:from>
    <xdr:to>
      <xdr:col>10</xdr:col>
      <xdr:colOff>205030</xdr:colOff>
      <xdr:row>3</xdr:row>
      <xdr:rowOff>13970</xdr:rowOff>
    </xdr:to>
    <xdr:pic>
      <xdr:nvPicPr>
        <xdr:cNvPr id="3" name="Picture 2">
          <a:extLst>
            <a:ext uri="{FF2B5EF4-FFF2-40B4-BE49-F238E27FC236}">
              <a16:creationId xmlns:a16="http://schemas.microsoft.com/office/drawing/2014/main" id="{F5394473-2E52-4A70-95C9-2C8B09B19EF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3026480" y="236220"/>
          <a:ext cx="2352530" cy="440690"/>
        </a:xfrm>
        <a:prstGeom prst="rect">
          <a:avLst/>
        </a:prstGeom>
        <a:noFill/>
        <a:ln w="9525">
          <a:noFill/>
          <a:miter lim="800000"/>
          <a:headEnd/>
          <a:tailEnd/>
        </a:ln>
      </xdr:spPr>
    </xdr:pic>
    <xdr:clientData/>
  </xdr:twoCellAnchor>
  <xdr:twoCellAnchor editAs="oneCell">
    <xdr:from>
      <xdr:col>1</xdr:col>
      <xdr:colOff>26670</xdr:colOff>
      <xdr:row>2</xdr:row>
      <xdr:rowOff>110295</xdr:rowOff>
    </xdr:from>
    <xdr:to>
      <xdr:col>5</xdr:col>
      <xdr:colOff>335280</xdr:colOff>
      <xdr:row>8</xdr:row>
      <xdr:rowOff>89714</xdr:rowOff>
    </xdr:to>
    <xdr:pic>
      <xdr:nvPicPr>
        <xdr:cNvPr id="4" name="Picture 3">
          <a:extLst>
            <a:ext uri="{FF2B5EF4-FFF2-40B4-BE49-F238E27FC236}">
              <a16:creationId xmlns:a16="http://schemas.microsoft.com/office/drawing/2014/main" id="{85DCC79F-29D2-4879-AEEA-75F3B7FF6673}"/>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4836" t="7352" r="4991" b="11909"/>
        <a:stretch/>
      </xdr:blipFill>
      <xdr:spPr bwMode="auto">
        <a:xfrm>
          <a:off x="575310" y="552255"/>
          <a:ext cx="2366010" cy="1190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83129-42B0-463F-816E-272E8DEE3D07}">
  <dimension ref="A1:Z92"/>
  <sheetViews>
    <sheetView showGridLines="0" showZeros="0" tabSelected="1" zoomScaleNormal="100" zoomScaleSheetLayoutView="85" workbookViewId="0">
      <selection activeCell="L9" sqref="L9"/>
    </sheetView>
  </sheetViews>
  <sheetFormatPr defaultColWidth="9" defaultRowHeight="18" x14ac:dyDescent="0.25"/>
  <cols>
    <col min="1" max="1" width="7.25" style="2" customWidth="1"/>
    <col min="2" max="2" width="6.875" style="2" bestFit="1" customWidth="1"/>
    <col min="3" max="9" width="6.75" style="2" customWidth="1"/>
    <col min="10" max="10" width="6.875" style="2" bestFit="1" customWidth="1"/>
    <col min="11" max="16" width="6.75" style="2" customWidth="1"/>
    <col min="17" max="17" width="5.25" style="2" bestFit="1" customWidth="1"/>
    <col min="18" max="18" width="8.625" style="2" customWidth="1"/>
    <col min="19" max="27" width="9" style="2" customWidth="1"/>
    <col min="28" max="16384" width="9" style="2"/>
  </cols>
  <sheetData>
    <row r="1" spans="1:25" x14ac:dyDescent="0.25">
      <c r="A1" s="1"/>
      <c r="B1" s="1"/>
      <c r="C1" s="1"/>
      <c r="D1" s="1"/>
    </row>
    <row r="2" spans="1:25" x14ac:dyDescent="0.35">
      <c r="A2" s="1"/>
      <c r="B2" s="3"/>
      <c r="C2" s="1"/>
      <c r="D2" s="1"/>
      <c r="L2" s="4"/>
      <c r="M2" s="4"/>
      <c r="N2" s="4"/>
      <c r="O2" s="5" t="s">
        <v>0</v>
      </c>
      <c r="P2" s="6">
        <v>45</v>
      </c>
      <c r="Q2" s="7"/>
    </row>
    <row r="3" spans="1:25" x14ac:dyDescent="0.25">
      <c r="A3" s="1"/>
      <c r="B3" s="1"/>
      <c r="C3" s="1"/>
      <c r="D3" s="1"/>
      <c r="L3" s="4"/>
      <c r="M3" s="4"/>
      <c r="N3" s="4"/>
      <c r="O3" s="5" t="s">
        <v>1</v>
      </c>
      <c r="P3" s="6">
        <v>35</v>
      </c>
      <c r="Q3" s="7"/>
    </row>
    <row r="4" spans="1:25" ht="15.6" customHeight="1" x14ac:dyDescent="0.25">
      <c r="L4" s="4"/>
      <c r="M4" s="4"/>
      <c r="N4" s="4"/>
      <c r="O4" s="5" t="s">
        <v>2</v>
      </c>
      <c r="P4" s="6">
        <v>20</v>
      </c>
      <c r="Q4" s="7"/>
      <c r="Y4" s="8"/>
    </row>
    <row r="5" spans="1:25" ht="15.6" customHeight="1" x14ac:dyDescent="0.25">
      <c r="E5" s="9"/>
      <c r="F5" s="89" t="s">
        <v>3</v>
      </c>
      <c r="G5" s="89"/>
      <c r="H5" s="89"/>
      <c r="I5" s="89"/>
      <c r="J5" s="89"/>
      <c r="K5" s="89"/>
      <c r="L5" s="4"/>
      <c r="M5" s="4"/>
      <c r="N5" s="4"/>
      <c r="O5" s="5" t="s">
        <v>4</v>
      </c>
      <c r="P5" s="6">
        <f>(P2+P3)/2-P4</f>
        <v>20</v>
      </c>
      <c r="Q5" s="7"/>
    </row>
    <row r="6" spans="1:25" ht="15.6" customHeight="1" x14ac:dyDescent="0.25">
      <c r="E6" s="9"/>
      <c r="F6" s="89"/>
      <c r="G6" s="89"/>
      <c r="H6" s="89"/>
      <c r="I6" s="89"/>
      <c r="J6" s="89"/>
      <c r="K6" s="89"/>
      <c r="L6" s="10"/>
      <c r="M6" s="4"/>
      <c r="N6" s="4"/>
      <c r="O6" s="4"/>
      <c r="P6" s="11"/>
    </row>
    <row r="7" spans="1:25" ht="15.6" customHeight="1" x14ac:dyDescent="0.25">
      <c r="A7" s="8"/>
      <c r="B7" s="8"/>
      <c r="C7" s="8"/>
      <c r="D7" s="8"/>
      <c r="E7" s="9"/>
      <c r="F7" s="89"/>
      <c r="G7" s="89"/>
      <c r="H7" s="89"/>
      <c r="I7" s="89"/>
      <c r="J7" s="89"/>
      <c r="K7" s="89"/>
      <c r="L7" s="10"/>
      <c r="N7" s="4"/>
      <c r="O7" s="5" t="s">
        <v>5</v>
      </c>
      <c r="P7" s="12">
        <v>1500</v>
      </c>
      <c r="Q7" s="7"/>
    </row>
    <row r="8" spans="1:25" ht="15.6" customHeight="1" x14ac:dyDescent="0.25">
      <c r="A8" s="8"/>
      <c r="B8" s="8"/>
      <c r="C8" s="8"/>
      <c r="D8" s="8"/>
      <c r="E8" s="9"/>
      <c r="F8" s="89"/>
      <c r="G8" s="89"/>
      <c r="H8" s="89"/>
      <c r="I8" s="89"/>
      <c r="J8" s="89"/>
      <c r="K8" s="89"/>
      <c r="L8" s="10"/>
      <c r="N8" s="4"/>
      <c r="O8" s="5" t="s">
        <v>6</v>
      </c>
      <c r="P8" s="13">
        <v>0.15</v>
      </c>
      <c r="Q8" s="14">
        <f>P7*(1+P8)</f>
        <v>1724.9999999999998</v>
      </c>
    </row>
    <row r="9" spans="1:25" ht="15.6" customHeight="1" x14ac:dyDescent="0.25">
      <c r="A9" s="14"/>
      <c r="E9" s="9"/>
      <c r="F9" s="15"/>
      <c r="G9" s="15"/>
      <c r="H9" s="15"/>
      <c r="I9" s="15"/>
      <c r="J9" s="15"/>
      <c r="K9" s="15"/>
      <c r="L9" s="10"/>
      <c r="N9" s="4"/>
      <c r="O9" s="5" t="s">
        <v>7</v>
      </c>
      <c r="P9" s="13"/>
      <c r="Q9" s="14">
        <f>P7*(1-P9)</f>
        <v>1500</v>
      </c>
    </row>
    <row r="10" spans="1:25" x14ac:dyDescent="0.25">
      <c r="A10" s="14"/>
      <c r="L10" s="16"/>
      <c r="N10" s="4"/>
      <c r="O10" s="5" t="s">
        <v>8</v>
      </c>
      <c r="P10" s="12">
        <v>300</v>
      </c>
      <c r="Q10" s="7"/>
    </row>
    <row r="11" spans="1:25" x14ac:dyDescent="0.25">
      <c r="A11" s="14"/>
    </row>
    <row r="12" spans="1:25" s="18" customFormat="1" x14ac:dyDescent="0.25">
      <c r="A12" s="17"/>
      <c r="B12" s="84" t="s">
        <v>9</v>
      </c>
      <c r="C12" s="84"/>
      <c r="D12" s="84"/>
      <c r="F12" s="7"/>
      <c r="J12" s="84" t="s">
        <v>10</v>
      </c>
      <c r="K12" s="84"/>
      <c r="L12" s="84"/>
      <c r="N12" s="7"/>
    </row>
    <row r="13" spans="1:25" ht="15.6" customHeight="1" x14ac:dyDescent="0.25">
      <c r="A13" s="14"/>
      <c r="B13" s="86" t="s">
        <v>11</v>
      </c>
      <c r="C13" s="80" t="s">
        <v>12</v>
      </c>
      <c r="D13" s="81"/>
      <c r="E13" s="81"/>
      <c r="F13" s="81"/>
      <c r="G13" s="81"/>
      <c r="H13" s="82"/>
      <c r="J13" s="86" t="s">
        <v>11</v>
      </c>
      <c r="K13" s="80" t="s">
        <v>12</v>
      </c>
      <c r="L13" s="81"/>
      <c r="M13" s="81"/>
      <c r="N13" s="81"/>
      <c r="O13" s="81"/>
      <c r="P13" s="82"/>
    </row>
    <row r="14" spans="1:25" x14ac:dyDescent="0.25">
      <c r="A14" s="14"/>
      <c r="B14" s="87"/>
      <c r="C14" s="19">
        <v>80</v>
      </c>
      <c r="D14" s="20">
        <v>123</v>
      </c>
      <c r="E14" s="21">
        <v>166</v>
      </c>
      <c r="F14" s="21">
        <v>209</v>
      </c>
      <c r="G14" s="21">
        <v>252</v>
      </c>
      <c r="H14" s="21">
        <v>296</v>
      </c>
      <c r="J14" s="87"/>
      <c r="K14" s="19">
        <v>80</v>
      </c>
      <c r="L14" s="20">
        <v>123</v>
      </c>
      <c r="M14" s="21">
        <v>166</v>
      </c>
      <c r="N14" s="21">
        <v>209</v>
      </c>
      <c r="O14" s="21">
        <v>252</v>
      </c>
      <c r="P14" s="21">
        <v>296</v>
      </c>
    </row>
    <row r="15" spans="1:25" ht="18.75" thickBot="1" x14ac:dyDescent="0.3">
      <c r="A15" s="22"/>
      <c r="B15" s="23">
        <v>1</v>
      </c>
      <c r="C15" s="24">
        <f>(-7.3648*($B15*10)^2+365.3792*($B15*10)-116.7486)*($P$5/50)^0.9753*0.41</f>
        <v>469.80580108049048</v>
      </c>
      <c r="D15" s="24">
        <f>(-7.3648*($B15*10)^2+365.3792*($B15*10)-116.7486)*($P$5/50)^0.9753*0.71</f>
        <v>813.56614333450784</v>
      </c>
      <c r="E15" s="24">
        <f>(-7.3648*($B15*10)^2+365.3792*($B15*10)-116.7486)*($P$5/50)^0.9753*1.224</f>
        <v>1402.5421963963911</v>
      </c>
      <c r="F15" s="24">
        <f>(-7.3648*($B15*10)^2+365.3792*($B15*10)-116.7486)*($P$5/50)^0.9753*1.482</f>
        <v>1698.1760907348462</v>
      </c>
      <c r="G15" s="24">
        <f>(-7.3648*($B15*10)^2+365.3792*($B15*10)-116.7486)*($P$5/50)^0.9753*1.996</f>
        <v>2287.1521437967294</v>
      </c>
      <c r="H15" s="25">
        <f>(-7.3648*($B15*10)^2+365.3792*($B15*10)-116.7486)*($P$5/50)^0.9753*2.516</f>
        <v>2883.003403703693</v>
      </c>
      <c r="J15" s="23">
        <v>1</v>
      </c>
      <c r="K15" s="24">
        <f>C15/(1.163*($P$2-$P$3))</f>
        <v>40.396027607952746</v>
      </c>
      <c r="L15" s="24">
        <f t="shared" ref="L15:P19" si="0">D15/(1.163*($P$2-$P$3))</f>
        <v>69.954096589381578</v>
      </c>
      <c r="M15" s="24">
        <f t="shared" si="0"/>
        <v>120.59692144422966</v>
      </c>
      <c r="N15" s="24">
        <f t="shared" si="0"/>
        <v>146.01686076825848</v>
      </c>
      <c r="O15" s="24">
        <f t="shared" si="0"/>
        <v>196.65968562310655</v>
      </c>
      <c r="P15" s="25">
        <f t="shared" si="0"/>
        <v>247.89367185758323</v>
      </c>
    </row>
    <row r="16" spans="1:25" ht="18.75" thickBot="1" x14ac:dyDescent="0.3">
      <c r="B16" s="26">
        <v>0.8</v>
      </c>
      <c r="C16" s="27">
        <f t="shared" ref="C16:C19" si="1">(-7.3648*($B16*10)^2+365.3792*($B16*10)-116.7486)*($P$5/50)^0.9753*0.41</f>
        <v>391.69522946779847</v>
      </c>
      <c r="D16" s="27">
        <f t="shared" ref="D16:D19" si="2">(-7.3648*($B16*10)^2+365.3792*($B16*10)-116.7486)*($P$5/50)^0.9753*0.71</f>
        <v>678.30149493204124</v>
      </c>
      <c r="E16" s="28">
        <f t="shared" ref="E16:E19" si="3">(-7.3648*($B16*10)^2+365.3792*($B16*10)-116.7486)*($P$5/50)^0.9753*1.224</f>
        <v>1169.3535630941105</v>
      </c>
      <c r="F16" s="28">
        <f t="shared" ref="F16:F19" si="4">(-7.3648*($B16*10)^2+365.3792*($B16*10)-116.7486)*($P$5/50)^0.9753*1.482</f>
        <v>1415.8349513933595</v>
      </c>
      <c r="G16" s="28">
        <f t="shared" ref="G16:G19" si="5">(-7.3648*($B16*10)^2+365.3792*($B16*10)-116.7486)*($P$5/50)^0.9753*1.996</f>
        <v>1906.8870195554287</v>
      </c>
      <c r="H16" s="28">
        <f t="shared" ref="H16:H19" si="6">(-7.3648*($B16*10)^2+365.3792*($B16*10)-116.7486)*($P$5/50)^0.9753*2.516</f>
        <v>2403.6712130267829</v>
      </c>
      <c r="J16" s="26">
        <v>0.8</v>
      </c>
      <c r="K16" s="27">
        <f t="shared" ref="K16:K19" si="7">C16/(1.163*($P$2-$P$3))</f>
        <v>33.679727383301675</v>
      </c>
      <c r="L16" s="27">
        <f t="shared" si="0"/>
        <v>58.323430346693137</v>
      </c>
      <c r="M16" s="28">
        <f t="shared" si="0"/>
        <v>100.54630809063718</v>
      </c>
      <c r="N16" s="28">
        <f t="shared" si="0"/>
        <v>121.73989263915385</v>
      </c>
      <c r="O16" s="28">
        <f t="shared" si="0"/>
        <v>163.9627703830979</v>
      </c>
      <c r="P16" s="28">
        <f t="shared" si="0"/>
        <v>206.67852218630978</v>
      </c>
    </row>
    <row r="17" spans="1:25" x14ac:dyDescent="0.25">
      <c r="B17" s="29">
        <v>0.6</v>
      </c>
      <c r="C17" s="30">
        <f t="shared" si="1"/>
        <v>303.7008587201251</v>
      </c>
      <c r="D17" s="30">
        <f t="shared" si="2"/>
        <v>525.92099924704587</v>
      </c>
      <c r="E17" s="31">
        <f t="shared" si="3"/>
        <v>906.65817334983694</v>
      </c>
      <c r="F17" s="31">
        <f t="shared" si="4"/>
        <v>1097.7674942029889</v>
      </c>
      <c r="G17" s="31">
        <f t="shared" si="5"/>
        <v>1478.5046683057799</v>
      </c>
      <c r="H17" s="31">
        <f t="shared" si="6"/>
        <v>1863.6862452191092</v>
      </c>
      <c r="J17" s="29">
        <v>0.6</v>
      </c>
      <c r="K17" s="30">
        <f t="shared" si="7"/>
        <v>26.113573406717549</v>
      </c>
      <c r="L17" s="30">
        <f t="shared" si="0"/>
        <v>45.221066143340138</v>
      </c>
      <c r="M17" s="31">
        <f t="shared" si="0"/>
        <v>77.958570365420201</v>
      </c>
      <c r="N17" s="31">
        <f t="shared" si="0"/>
        <v>94.391014118915635</v>
      </c>
      <c r="O17" s="31">
        <f t="shared" si="0"/>
        <v>127.12851834099568</v>
      </c>
      <c r="P17" s="31">
        <f t="shared" si="0"/>
        <v>160.24817241780818</v>
      </c>
    </row>
    <row r="18" spans="1:25" x14ac:dyDescent="0.25">
      <c r="B18" s="32">
        <v>0.4</v>
      </c>
      <c r="C18" s="33">
        <f t="shared" si="1"/>
        <v>205.82268883747022</v>
      </c>
      <c r="D18" s="33">
        <f t="shared" si="2"/>
        <v>356.42465627952163</v>
      </c>
      <c r="E18" s="34">
        <f t="shared" si="3"/>
        <v>614.45602716356962</v>
      </c>
      <c r="F18" s="34">
        <f t="shared" si="4"/>
        <v>743.9737191637339</v>
      </c>
      <c r="G18" s="34">
        <f t="shared" si="5"/>
        <v>1002.0050900477819</v>
      </c>
      <c r="H18" s="34">
        <f t="shared" si="6"/>
        <v>1263.0485002806711</v>
      </c>
      <c r="J18" s="32">
        <v>0.4</v>
      </c>
      <c r="K18" s="33">
        <f t="shared" si="7"/>
        <v>17.697565678200363</v>
      </c>
      <c r="L18" s="33">
        <f t="shared" si="0"/>
        <v>30.64700397932258</v>
      </c>
      <c r="M18" s="34">
        <f t="shared" si="0"/>
        <v>52.83370826857864</v>
      </c>
      <c r="N18" s="34">
        <f t="shared" si="0"/>
        <v>63.970225207543756</v>
      </c>
      <c r="O18" s="34">
        <f t="shared" si="0"/>
        <v>86.156929496799819</v>
      </c>
      <c r="P18" s="34">
        <f t="shared" si="0"/>
        <v>108.60262255207833</v>
      </c>
    </row>
    <row r="19" spans="1:25" x14ac:dyDescent="0.25">
      <c r="B19" s="35">
        <v>0.2</v>
      </c>
      <c r="C19" s="36">
        <f t="shared" si="1"/>
        <v>98.060719819833864</v>
      </c>
      <c r="D19" s="36">
        <f t="shared" si="2"/>
        <v>169.8124660294684</v>
      </c>
      <c r="E19" s="37">
        <f t="shared" si="3"/>
        <v>292.7471245353089</v>
      </c>
      <c r="F19" s="37">
        <f t="shared" si="4"/>
        <v>354.45362627559462</v>
      </c>
      <c r="G19" s="37">
        <f t="shared" si="5"/>
        <v>477.38828478143512</v>
      </c>
      <c r="H19" s="37">
        <f t="shared" si="6"/>
        <v>601.7579782114683</v>
      </c>
      <c r="J19" s="35">
        <v>0.2</v>
      </c>
      <c r="K19" s="36">
        <f t="shared" si="7"/>
        <v>8.4317041977501166</v>
      </c>
      <c r="L19" s="36">
        <f t="shared" si="0"/>
        <v>14.601243854640446</v>
      </c>
      <c r="M19" s="37">
        <f t="shared" si="0"/>
        <v>25.171721800112543</v>
      </c>
      <c r="N19" s="37">
        <f t="shared" si="0"/>
        <v>30.477525905038227</v>
      </c>
      <c r="O19" s="37">
        <f t="shared" si="0"/>
        <v>41.048003850510327</v>
      </c>
      <c r="P19" s="37">
        <f t="shared" si="0"/>
        <v>51.741872589120227</v>
      </c>
    </row>
    <row r="20" spans="1:25" ht="15.6" customHeight="1" x14ac:dyDescent="0.25">
      <c r="A20" s="38"/>
      <c r="B20" s="83" t="s">
        <v>13</v>
      </c>
      <c r="C20" s="83"/>
      <c r="D20" s="83"/>
      <c r="E20" s="83"/>
      <c r="F20" s="83"/>
      <c r="G20" s="83"/>
      <c r="H20" s="83"/>
    </row>
    <row r="21" spans="1:25" x14ac:dyDescent="0.35">
      <c r="A21" s="38"/>
      <c r="B21" s="39"/>
      <c r="C21" s="40"/>
      <c r="D21" s="40"/>
      <c r="E21" s="40"/>
      <c r="F21" s="40"/>
      <c r="G21" s="40"/>
      <c r="H21" s="40"/>
      <c r="J21" s="41"/>
      <c r="K21" s="41"/>
      <c r="Q21" s="41"/>
      <c r="R21" s="41"/>
      <c r="S21" s="41"/>
      <c r="T21" s="41"/>
      <c r="U21" s="41"/>
      <c r="V21" s="41"/>
      <c r="W21" s="41"/>
      <c r="X21" s="41"/>
      <c r="Y21" s="41"/>
    </row>
    <row r="22" spans="1:25" s="42" customFormat="1" ht="19.899999999999999" customHeight="1" x14ac:dyDescent="0.3">
      <c r="B22" s="84" t="s">
        <v>14</v>
      </c>
      <c r="C22" s="84"/>
      <c r="D22" s="84"/>
      <c r="E22" s="84"/>
      <c r="F22" s="84"/>
      <c r="G22" s="84"/>
      <c r="H22" s="84"/>
      <c r="I22" s="2"/>
      <c r="J22" s="78" t="s">
        <v>15</v>
      </c>
      <c r="K22" s="85"/>
      <c r="L22" s="43"/>
      <c r="M22" s="43"/>
      <c r="N22" s="43"/>
      <c r="O22" s="43"/>
    </row>
    <row r="23" spans="1:25" s="42" customFormat="1" ht="19.899999999999999" customHeight="1" x14ac:dyDescent="0.25">
      <c r="B23" s="86" t="s">
        <v>11</v>
      </c>
      <c r="C23" s="80" t="s">
        <v>12</v>
      </c>
      <c r="D23" s="81"/>
      <c r="E23" s="81"/>
      <c r="F23" s="81"/>
      <c r="G23" s="81"/>
      <c r="H23" s="82"/>
      <c r="I23" s="2"/>
      <c r="J23" s="86" t="s">
        <v>11</v>
      </c>
      <c r="K23" s="88" t="s">
        <v>12</v>
      </c>
      <c r="L23" s="88"/>
      <c r="M23" s="88"/>
      <c r="N23" s="88"/>
      <c r="O23" s="88"/>
      <c r="P23" s="88"/>
      <c r="W23" s="44"/>
      <c r="X23" s="44"/>
      <c r="Y23" s="44"/>
    </row>
    <row r="24" spans="1:25" s="42" customFormat="1" ht="19.899999999999999" customHeight="1" x14ac:dyDescent="0.25">
      <c r="B24" s="87"/>
      <c r="C24" s="19">
        <v>80</v>
      </c>
      <c r="D24" s="20">
        <v>123</v>
      </c>
      <c r="E24" s="21">
        <v>166</v>
      </c>
      <c r="F24" s="21">
        <v>209</v>
      </c>
      <c r="G24" s="21">
        <v>252</v>
      </c>
      <c r="H24" s="21">
        <v>296</v>
      </c>
      <c r="I24" s="2"/>
      <c r="J24" s="87"/>
      <c r="K24" s="19">
        <v>80</v>
      </c>
      <c r="L24" s="20">
        <v>123</v>
      </c>
      <c r="M24" s="21">
        <v>166</v>
      </c>
      <c r="N24" s="21">
        <v>209</v>
      </c>
      <c r="O24" s="21">
        <v>252</v>
      </c>
      <c r="P24" s="21">
        <v>296</v>
      </c>
    </row>
    <row r="25" spans="1:25" s="42" customFormat="1" ht="19.899999999999999" customHeight="1" thickBot="1" x14ac:dyDescent="0.3">
      <c r="B25" s="23">
        <v>1</v>
      </c>
      <c r="C25" s="45">
        <v>30</v>
      </c>
      <c r="D25" s="45">
        <v>31</v>
      </c>
      <c r="E25" s="46">
        <v>32</v>
      </c>
      <c r="F25" s="46">
        <v>34</v>
      </c>
      <c r="G25" s="46">
        <v>36</v>
      </c>
      <c r="H25" s="46">
        <v>37</v>
      </c>
      <c r="I25" s="2"/>
      <c r="J25" s="23">
        <v>1</v>
      </c>
      <c r="K25" s="45">
        <v>158</v>
      </c>
      <c r="L25" s="45">
        <f>$K25*2</f>
        <v>316</v>
      </c>
      <c r="M25" s="46">
        <f>$K25*3</f>
        <v>474</v>
      </c>
      <c r="N25" s="46">
        <f>$K25*4</f>
        <v>632</v>
      </c>
      <c r="O25" s="46">
        <f>$K25*5</f>
        <v>790</v>
      </c>
      <c r="P25" s="46">
        <f>$K25*6</f>
        <v>948</v>
      </c>
    </row>
    <row r="26" spans="1:25" s="42" customFormat="1" ht="19.899999999999999" customHeight="1" thickBot="1" x14ac:dyDescent="0.3">
      <c r="B26" s="26">
        <v>0.8</v>
      </c>
      <c r="C26" s="47">
        <v>24</v>
      </c>
      <c r="D26" s="47">
        <v>25.5</v>
      </c>
      <c r="E26" s="48">
        <v>26.5</v>
      </c>
      <c r="F26" s="48">
        <v>27.5</v>
      </c>
      <c r="G26" s="48">
        <v>29.5</v>
      </c>
      <c r="H26" s="48">
        <v>30.5</v>
      </c>
      <c r="I26" s="2"/>
      <c r="J26" s="26">
        <v>0.8</v>
      </c>
      <c r="K26" s="47">
        <v>126</v>
      </c>
      <c r="L26" s="47">
        <f t="shared" ref="L26:L29" si="8">$K26*2</f>
        <v>252</v>
      </c>
      <c r="M26" s="48">
        <f t="shared" ref="M26:M29" si="9">$K26*3</f>
        <v>378</v>
      </c>
      <c r="N26" s="48">
        <f t="shared" ref="N26:N29" si="10">$K26*4</f>
        <v>504</v>
      </c>
      <c r="O26" s="48">
        <f t="shared" ref="O26:O29" si="11">$K26*5</f>
        <v>630</v>
      </c>
      <c r="P26" s="48">
        <f t="shared" ref="P26:P29" si="12">$K26*6</f>
        <v>756</v>
      </c>
    </row>
    <row r="27" spans="1:25" s="42" customFormat="1" ht="19.899999999999999" customHeight="1" x14ac:dyDescent="0.25">
      <c r="B27" s="29">
        <v>0.6</v>
      </c>
      <c r="C27" s="49">
        <v>19</v>
      </c>
      <c r="D27" s="49">
        <v>20</v>
      </c>
      <c r="E27" s="50">
        <v>21</v>
      </c>
      <c r="F27" s="50">
        <v>21</v>
      </c>
      <c r="G27" s="50">
        <v>23</v>
      </c>
      <c r="H27" s="50">
        <v>24</v>
      </c>
      <c r="I27" s="2"/>
      <c r="J27" s="29">
        <v>0.6</v>
      </c>
      <c r="K27" s="49">
        <v>89</v>
      </c>
      <c r="L27" s="49">
        <f t="shared" si="8"/>
        <v>178</v>
      </c>
      <c r="M27" s="50">
        <f t="shared" si="9"/>
        <v>267</v>
      </c>
      <c r="N27" s="50">
        <f t="shared" si="10"/>
        <v>356</v>
      </c>
      <c r="O27" s="50">
        <f t="shared" si="11"/>
        <v>445</v>
      </c>
      <c r="P27" s="50">
        <f t="shared" si="12"/>
        <v>534</v>
      </c>
    </row>
    <row r="28" spans="1:25" s="42" customFormat="1" ht="19.899999999999999" customHeight="1" x14ac:dyDescent="0.25">
      <c r="B28" s="32">
        <v>0.4</v>
      </c>
      <c r="C28" s="51">
        <v>17</v>
      </c>
      <c r="D28" s="51">
        <v>18</v>
      </c>
      <c r="E28" s="52">
        <v>19</v>
      </c>
      <c r="F28" s="52">
        <v>19</v>
      </c>
      <c r="G28" s="52">
        <v>20</v>
      </c>
      <c r="H28" s="52">
        <v>21</v>
      </c>
      <c r="I28" s="2"/>
      <c r="J28" s="32">
        <v>0.4</v>
      </c>
      <c r="K28" s="51">
        <v>55</v>
      </c>
      <c r="L28" s="51">
        <f t="shared" si="8"/>
        <v>110</v>
      </c>
      <c r="M28" s="52">
        <f t="shared" si="9"/>
        <v>165</v>
      </c>
      <c r="N28" s="52">
        <f t="shared" si="10"/>
        <v>220</v>
      </c>
      <c r="O28" s="52">
        <f t="shared" si="11"/>
        <v>275</v>
      </c>
      <c r="P28" s="52">
        <f t="shared" si="12"/>
        <v>330</v>
      </c>
    </row>
    <row r="29" spans="1:25" s="42" customFormat="1" ht="19.899999999999999" customHeight="1" x14ac:dyDescent="0.25">
      <c r="B29" s="35">
        <v>0.2</v>
      </c>
      <c r="C29" s="53" t="s">
        <v>16</v>
      </c>
      <c r="D29" s="53" t="s">
        <v>16</v>
      </c>
      <c r="E29" s="54" t="s">
        <v>16</v>
      </c>
      <c r="F29" s="54" t="s">
        <v>16</v>
      </c>
      <c r="G29" s="54">
        <v>18</v>
      </c>
      <c r="H29" s="54">
        <v>19</v>
      </c>
      <c r="I29" s="2"/>
      <c r="J29" s="35">
        <v>0.2</v>
      </c>
      <c r="K29" s="53">
        <v>17.399999999999999</v>
      </c>
      <c r="L29" s="53">
        <f t="shared" si="8"/>
        <v>34.799999999999997</v>
      </c>
      <c r="M29" s="54">
        <f t="shared" si="9"/>
        <v>52.199999999999996</v>
      </c>
      <c r="N29" s="54">
        <f t="shared" si="10"/>
        <v>69.599999999999994</v>
      </c>
      <c r="O29" s="54">
        <f t="shared" si="11"/>
        <v>87</v>
      </c>
      <c r="P29" s="54">
        <f t="shared" si="12"/>
        <v>104.39999999999999</v>
      </c>
    </row>
    <row r="30" spans="1:25" s="42" customFormat="1" ht="19.899999999999999" customHeight="1" x14ac:dyDescent="0.25">
      <c r="I30" s="2"/>
    </row>
    <row r="31" spans="1:25" s="42" customFormat="1" ht="19.899999999999999" customHeight="1" x14ac:dyDescent="0.3">
      <c r="B31" s="78" t="s">
        <v>17</v>
      </c>
      <c r="C31" s="78"/>
      <c r="D31" s="78"/>
      <c r="E31" s="78"/>
      <c r="F31" s="78"/>
      <c r="G31" s="78"/>
      <c r="I31" s="2"/>
      <c r="J31" s="78" t="s">
        <v>18</v>
      </c>
      <c r="K31" s="78"/>
      <c r="L31" s="78"/>
      <c r="M31" s="78"/>
      <c r="N31" s="78"/>
      <c r="O31" s="78"/>
    </row>
    <row r="32" spans="1:25" s="42" customFormat="1" ht="19.899999999999999" customHeight="1" x14ac:dyDescent="0.25">
      <c r="B32" s="79" t="s">
        <v>11</v>
      </c>
      <c r="C32" s="80" t="s">
        <v>12</v>
      </c>
      <c r="D32" s="81"/>
      <c r="E32" s="81"/>
      <c r="F32" s="81"/>
      <c r="G32" s="81"/>
      <c r="H32" s="82"/>
      <c r="I32" s="2"/>
      <c r="J32" s="79" t="s">
        <v>11</v>
      </c>
      <c r="K32" s="80" t="s">
        <v>12</v>
      </c>
      <c r="L32" s="81"/>
      <c r="M32" s="81"/>
      <c r="N32" s="81"/>
      <c r="O32" s="81"/>
      <c r="P32" s="82"/>
    </row>
    <row r="33" spans="1:26" s="42" customFormat="1" ht="19.899999999999999" customHeight="1" x14ac:dyDescent="0.25">
      <c r="B33" s="79"/>
      <c r="C33" s="19">
        <v>80</v>
      </c>
      <c r="D33" s="20">
        <v>123</v>
      </c>
      <c r="E33" s="21">
        <v>166</v>
      </c>
      <c r="F33" s="21">
        <v>209</v>
      </c>
      <c r="G33" s="21">
        <v>252</v>
      </c>
      <c r="H33" s="21">
        <v>296</v>
      </c>
      <c r="I33" s="2"/>
      <c r="J33" s="79"/>
      <c r="K33" s="19">
        <v>80</v>
      </c>
      <c r="L33" s="20">
        <v>123</v>
      </c>
      <c r="M33" s="21">
        <v>166</v>
      </c>
      <c r="N33" s="21">
        <v>209</v>
      </c>
      <c r="O33" s="21">
        <v>252</v>
      </c>
      <c r="P33" s="21">
        <v>296</v>
      </c>
    </row>
    <row r="34" spans="1:26" s="42" customFormat="1" ht="19.899999999999999" customHeight="1" x14ac:dyDescent="0.25">
      <c r="B34" s="23">
        <v>1</v>
      </c>
      <c r="C34" s="55">
        <v>7.0869565217391309E-2</v>
      </c>
      <c r="D34" s="55">
        <v>9.1739130434782601E-2</v>
      </c>
      <c r="E34" s="55">
        <v>0.11260869565217391</v>
      </c>
      <c r="F34" s="55">
        <v>0.13347826086956521</v>
      </c>
      <c r="G34" s="55">
        <v>0.15434782608695652</v>
      </c>
      <c r="H34" s="55">
        <v>0.17521739130434782</v>
      </c>
      <c r="I34" s="2"/>
      <c r="J34" s="56">
        <v>1</v>
      </c>
      <c r="K34" s="57">
        <f>C34*230</f>
        <v>16.3</v>
      </c>
      <c r="L34" s="57">
        <f t="shared" ref="L34:P38" si="13">D34*230</f>
        <v>21.099999999999998</v>
      </c>
      <c r="M34" s="57">
        <f t="shared" si="13"/>
        <v>25.9</v>
      </c>
      <c r="N34" s="57">
        <f t="shared" si="13"/>
        <v>30.7</v>
      </c>
      <c r="O34" s="57">
        <f t="shared" si="13"/>
        <v>35.5</v>
      </c>
      <c r="P34" s="57">
        <f t="shared" si="13"/>
        <v>40.299999999999997</v>
      </c>
      <c r="Q34" s="58"/>
      <c r="R34" s="58"/>
      <c r="S34" s="58"/>
      <c r="T34" s="58"/>
      <c r="U34" s="58"/>
      <c r="V34" s="58"/>
      <c r="W34" s="58"/>
    </row>
    <row r="35" spans="1:26" s="42" customFormat="1" ht="19.899999999999999" customHeight="1" x14ac:dyDescent="0.25">
      <c r="B35" s="32">
        <v>0.8</v>
      </c>
      <c r="C35" s="59">
        <v>6.6695652173913045E-2</v>
      </c>
      <c r="D35" s="59">
        <v>8.3391304347826087E-2</v>
      </c>
      <c r="E35" s="59">
        <v>0.10008695652173913</v>
      </c>
      <c r="F35" s="59">
        <v>0.11678260869565217</v>
      </c>
      <c r="G35" s="59">
        <v>0.13347826086956521</v>
      </c>
      <c r="H35" s="59">
        <v>0.15017391304347827</v>
      </c>
      <c r="I35" s="2"/>
      <c r="J35" s="60">
        <v>0.8</v>
      </c>
      <c r="K35" s="61">
        <f t="shared" ref="K35:K38" si="14">C35*230</f>
        <v>15.34</v>
      </c>
      <c r="L35" s="61">
        <f t="shared" si="13"/>
        <v>19.18</v>
      </c>
      <c r="M35" s="61">
        <f t="shared" si="13"/>
        <v>23.02</v>
      </c>
      <c r="N35" s="61">
        <f t="shared" si="13"/>
        <v>26.86</v>
      </c>
      <c r="O35" s="61">
        <f t="shared" si="13"/>
        <v>30.7</v>
      </c>
      <c r="P35" s="61">
        <f t="shared" si="13"/>
        <v>34.54</v>
      </c>
      <c r="Q35" s="58"/>
      <c r="R35" s="58"/>
      <c r="S35" s="58"/>
      <c r="T35" s="58"/>
      <c r="U35" s="58"/>
      <c r="V35" s="58"/>
      <c r="W35" s="58"/>
    </row>
    <row r="36" spans="1:26" s="42" customFormat="1" ht="19.899999999999999" customHeight="1" x14ac:dyDescent="0.25">
      <c r="B36" s="32">
        <v>0.6</v>
      </c>
      <c r="C36" s="59">
        <v>6.2521739130434781E-2</v>
      </c>
      <c r="D36" s="59">
        <v>7.5043478260869573E-2</v>
      </c>
      <c r="E36" s="59">
        <v>8.7565217391304351E-2</v>
      </c>
      <c r="F36" s="59">
        <v>0.10008695652173913</v>
      </c>
      <c r="G36" s="59">
        <v>0.11260869565217391</v>
      </c>
      <c r="H36" s="59">
        <v>0.12513043478260868</v>
      </c>
      <c r="I36" s="2"/>
      <c r="J36" s="62">
        <v>0.6</v>
      </c>
      <c r="K36" s="61">
        <f t="shared" si="14"/>
        <v>14.379999999999999</v>
      </c>
      <c r="L36" s="61">
        <f t="shared" si="13"/>
        <v>17.260000000000002</v>
      </c>
      <c r="M36" s="61">
        <f t="shared" si="13"/>
        <v>20.14</v>
      </c>
      <c r="N36" s="61">
        <f t="shared" si="13"/>
        <v>23.02</v>
      </c>
      <c r="O36" s="61">
        <f t="shared" si="13"/>
        <v>25.9</v>
      </c>
      <c r="P36" s="61">
        <f t="shared" si="13"/>
        <v>28.779999999999998</v>
      </c>
      <c r="Q36" s="58"/>
      <c r="R36" s="58"/>
      <c r="S36" s="58"/>
      <c r="T36" s="58"/>
      <c r="U36" s="58"/>
      <c r="V36" s="58"/>
      <c r="W36" s="58"/>
    </row>
    <row r="37" spans="1:26" s="42" customFormat="1" ht="19.899999999999999" customHeight="1" x14ac:dyDescent="0.25">
      <c r="B37" s="32">
        <v>0.4</v>
      </c>
      <c r="C37" s="59">
        <v>5.8347826086956524E-2</v>
      </c>
      <c r="D37" s="59">
        <v>6.6695652173913045E-2</v>
      </c>
      <c r="E37" s="59">
        <v>7.5043478260869573E-2</v>
      </c>
      <c r="F37" s="59">
        <v>8.3391304347826087E-2</v>
      </c>
      <c r="G37" s="59">
        <v>9.1739130434782615E-2</v>
      </c>
      <c r="H37" s="59">
        <v>0.10008695652173913</v>
      </c>
      <c r="I37" s="2"/>
      <c r="J37" s="63">
        <v>0.4</v>
      </c>
      <c r="K37" s="61">
        <f t="shared" si="14"/>
        <v>13.42</v>
      </c>
      <c r="L37" s="61">
        <f t="shared" si="13"/>
        <v>15.34</v>
      </c>
      <c r="M37" s="61">
        <f t="shared" si="13"/>
        <v>17.260000000000002</v>
      </c>
      <c r="N37" s="61">
        <f t="shared" si="13"/>
        <v>19.18</v>
      </c>
      <c r="O37" s="61">
        <f t="shared" si="13"/>
        <v>21.1</v>
      </c>
      <c r="P37" s="61">
        <f t="shared" si="13"/>
        <v>23.02</v>
      </c>
      <c r="Q37" s="58"/>
      <c r="R37" s="58"/>
      <c r="S37" s="58"/>
      <c r="T37" s="58"/>
      <c r="U37" s="58"/>
      <c r="V37" s="58"/>
      <c r="W37" s="58"/>
    </row>
    <row r="38" spans="1:26" s="42" customFormat="1" ht="19.899999999999999" customHeight="1" x14ac:dyDescent="0.25">
      <c r="B38" s="35">
        <v>0.2</v>
      </c>
      <c r="C38" s="64">
        <v>5.4173913043478267E-2</v>
      </c>
      <c r="D38" s="64">
        <v>5.8347826086956524E-2</v>
      </c>
      <c r="E38" s="64">
        <v>6.2521739130434781E-2</v>
      </c>
      <c r="F38" s="64">
        <v>6.6695652173913045E-2</v>
      </c>
      <c r="G38" s="64">
        <v>7.0869565217391309E-2</v>
      </c>
      <c r="H38" s="64">
        <v>7.5043478260869573E-2</v>
      </c>
      <c r="I38" s="2"/>
      <c r="J38" s="65">
        <v>0.2</v>
      </c>
      <c r="K38" s="66">
        <f t="shared" si="14"/>
        <v>12.46</v>
      </c>
      <c r="L38" s="66">
        <f t="shared" si="13"/>
        <v>13.42</v>
      </c>
      <c r="M38" s="66">
        <f t="shared" si="13"/>
        <v>14.379999999999999</v>
      </c>
      <c r="N38" s="66">
        <f t="shared" si="13"/>
        <v>15.34</v>
      </c>
      <c r="O38" s="66">
        <f t="shared" si="13"/>
        <v>16.3</v>
      </c>
      <c r="P38" s="66">
        <f t="shared" si="13"/>
        <v>17.260000000000002</v>
      </c>
      <c r="Q38" s="58"/>
      <c r="R38" s="58"/>
      <c r="S38" s="58"/>
      <c r="T38" s="58"/>
      <c r="U38" s="58"/>
      <c r="V38" s="58"/>
      <c r="W38" s="58"/>
    </row>
    <row r="39" spans="1:26" s="42" customFormat="1" x14ac:dyDescent="0.25">
      <c r="C39" s="67"/>
      <c r="D39" s="67"/>
      <c r="E39" s="67"/>
      <c r="F39" s="67"/>
      <c r="G39" s="67"/>
      <c r="H39" s="67"/>
      <c r="I39" s="2"/>
    </row>
    <row r="40" spans="1:26" x14ac:dyDescent="0.3">
      <c r="A40" s="38"/>
      <c r="B40" s="78" t="s">
        <v>19</v>
      </c>
      <c r="C40" s="78"/>
      <c r="D40" s="78"/>
      <c r="E40" s="78"/>
      <c r="F40" s="78"/>
      <c r="G40" s="78"/>
      <c r="H40" s="68"/>
      <c r="K40" s="41"/>
      <c r="L40" s="41"/>
      <c r="R40" s="41"/>
      <c r="S40" s="41"/>
      <c r="T40" s="41"/>
      <c r="U40" s="41"/>
      <c r="V40" s="41"/>
      <c r="W40" s="41"/>
      <c r="X40" s="41"/>
      <c r="Y40" s="41"/>
      <c r="Z40" s="41"/>
    </row>
    <row r="41" spans="1:26" x14ac:dyDescent="0.25">
      <c r="A41" s="38"/>
      <c r="B41" s="79" t="s">
        <v>11</v>
      </c>
      <c r="C41" s="80" t="s">
        <v>12</v>
      </c>
      <c r="D41" s="81"/>
      <c r="E41" s="81"/>
      <c r="F41" s="81"/>
      <c r="G41" s="81"/>
      <c r="H41" s="82"/>
      <c r="L41" s="41"/>
      <c r="R41" s="41"/>
      <c r="S41" s="41"/>
      <c r="T41" s="41"/>
      <c r="U41" s="41"/>
      <c r="V41" s="41"/>
      <c r="W41" s="41"/>
      <c r="X41" s="41"/>
      <c r="Y41" s="41"/>
      <c r="Z41" s="41"/>
    </row>
    <row r="42" spans="1:26" x14ac:dyDescent="0.25">
      <c r="A42" s="38"/>
      <c r="B42" s="79"/>
      <c r="C42" s="19">
        <v>85</v>
      </c>
      <c r="D42" s="20">
        <v>115</v>
      </c>
      <c r="E42" s="21">
        <v>165</v>
      </c>
      <c r="F42" s="21">
        <v>190</v>
      </c>
      <c r="G42" s="21">
        <v>245</v>
      </c>
      <c r="H42" s="21">
        <v>295</v>
      </c>
      <c r="K42" s="69"/>
      <c r="L42" s="41"/>
      <c r="R42" s="41"/>
      <c r="S42" s="41"/>
      <c r="T42" s="41"/>
      <c r="U42" s="41"/>
      <c r="V42" s="41"/>
      <c r="W42" s="41"/>
      <c r="X42" s="41"/>
      <c r="Y42" s="41"/>
      <c r="Z42" s="41"/>
    </row>
    <row r="43" spans="1:26" x14ac:dyDescent="0.25">
      <c r="A43" s="38"/>
      <c r="B43" s="56">
        <v>1</v>
      </c>
      <c r="C43" s="57">
        <f>$D43*C$42/$D$42</f>
        <v>1.2713052552536002</v>
      </c>
      <c r="D43" s="57">
        <f>0.001197*L15^1.71152</f>
        <v>1.7200012276960472</v>
      </c>
      <c r="E43" s="57">
        <f>$D43*E$42/$D$42</f>
        <v>2.4678278484334588</v>
      </c>
      <c r="F43" s="57">
        <f t="shared" ref="F43:H47" si="15">$D43*F$42/$D$42</f>
        <v>2.841741158802165</v>
      </c>
      <c r="G43" s="57">
        <f t="shared" si="15"/>
        <v>3.6643504416133177</v>
      </c>
      <c r="H43" s="57">
        <f t="shared" si="15"/>
        <v>4.4121770623507297</v>
      </c>
      <c r="K43" s="69"/>
      <c r="L43" s="41"/>
      <c r="R43" s="41"/>
      <c r="S43" s="41"/>
      <c r="T43" s="41"/>
      <c r="U43" s="41"/>
      <c r="V43" s="41"/>
      <c r="W43" s="41"/>
      <c r="X43" s="41"/>
      <c r="Y43" s="41"/>
      <c r="Z43" s="41"/>
    </row>
    <row r="44" spans="1:26" x14ac:dyDescent="0.25">
      <c r="A44" s="38"/>
      <c r="B44" s="60">
        <v>0.8</v>
      </c>
      <c r="C44" s="61">
        <f t="shared" ref="C44:C47" si="16">$D44*C$42/$D$42</f>
        <v>0.93130288635855252</v>
      </c>
      <c r="D44" s="61">
        <f t="shared" ref="D44:D47" si="17">0.001197*L16^1.71152</f>
        <v>1.2599980227203946</v>
      </c>
      <c r="E44" s="61">
        <f t="shared" ref="E44:E47" si="18">$D44*E$42/$D$42</f>
        <v>1.8078232499901314</v>
      </c>
      <c r="F44" s="61">
        <f t="shared" si="15"/>
        <v>2.0817358636250001</v>
      </c>
      <c r="G44" s="61">
        <f t="shared" si="15"/>
        <v>2.6843436136217105</v>
      </c>
      <c r="H44" s="61">
        <f t="shared" si="15"/>
        <v>3.2321688408914473</v>
      </c>
      <c r="K44" s="69"/>
      <c r="L44" s="41"/>
      <c r="R44" s="41"/>
      <c r="S44" s="41"/>
      <c r="T44" s="41"/>
      <c r="U44" s="41"/>
      <c r="V44" s="41"/>
      <c r="W44" s="41"/>
      <c r="X44" s="41"/>
      <c r="Y44" s="41"/>
      <c r="Z44" s="41"/>
    </row>
    <row r="45" spans="1:26" x14ac:dyDescent="0.25">
      <c r="A45" s="38"/>
      <c r="B45" s="62">
        <v>0.6</v>
      </c>
      <c r="C45" s="61">
        <f t="shared" si="16"/>
        <v>0.60250980236116669</v>
      </c>
      <c r="D45" s="61">
        <f t="shared" si="17"/>
        <v>0.81516032084157841</v>
      </c>
      <c r="E45" s="61">
        <f t="shared" si="18"/>
        <v>1.1695778516422646</v>
      </c>
      <c r="F45" s="61">
        <f t="shared" si="15"/>
        <v>1.3467866170426077</v>
      </c>
      <c r="G45" s="61">
        <f t="shared" si="15"/>
        <v>1.7366459009233628</v>
      </c>
      <c r="H45" s="61">
        <f t="shared" si="15"/>
        <v>2.0910634317240491</v>
      </c>
      <c r="K45" s="69"/>
      <c r="L45" s="41"/>
      <c r="R45" s="41"/>
      <c r="S45" s="41"/>
      <c r="T45" s="41"/>
      <c r="U45" s="41"/>
      <c r="V45" s="41"/>
      <c r="W45" s="41"/>
      <c r="X45" s="41"/>
      <c r="Y45" s="41"/>
      <c r="Z45" s="41"/>
    </row>
    <row r="46" spans="1:26" x14ac:dyDescent="0.25">
      <c r="A46" s="38"/>
      <c r="B46" s="63">
        <v>0.4</v>
      </c>
      <c r="C46" s="61">
        <f t="shared" si="16"/>
        <v>0.30959794395008566</v>
      </c>
      <c r="D46" s="61">
        <f t="shared" si="17"/>
        <v>0.4188678065207041</v>
      </c>
      <c r="E46" s="61">
        <f t="shared" si="18"/>
        <v>0.60098424413840146</v>
      </c>
      <c r="F46" s="61">
        <f t="shared" si="15"/>
        <v>0.69204246294725025</v>
      </c>
      <c r="G46" s="61">
        <f t="shared" si="15"/>
        <v>0.89237054432671736</v>
      </c>
      <c r="H46" s="61">
        <f t="shared" si="15"/>
        <v>1.0744869819444149</v>
      </c>
      <c r="K46" s="69"/>
      <c r="L46" s="41"/>
      <c r="R46" s="41"/>
      <c r="S46" s="41"/>
      <c r="T46" s="41"/>
      <c r="U46" s="41"/>
      <c r="V46" s="41"/>
      <c r="W46" s="41"/>
      <c r="X46" s="41"/>
      <c r="Y46" s="41"/>
      <c r="Z46" s="41"/>
    </row>
    <row r="47" spans="1:26" x14ac:dyDescent="0.25">
      <c r="A47" s="38"/>
      <c r="B47" s="65">
        <v>0.2</v>
      </c>
      <c r="C47" s="66">
        <f t="shared" si="16"/>
        <v>8.7034564178062671E-2</v>
      </c>
      <c r="D47" s="66">
        <f t="shared" si="17"/>
        <v>0.11775264565267304</v>
      </c>
      <c r="E47" s="66">
        <f t="shared" si="18"/>
        <v>0.16894944811035698</v>
      </c>
      <c r="F47" s="66">
        <f t="shared" si="15"/>
        <v>0.19454784933919894</v>
      </c>
      <c r="G47" s="66">
        <f t="shared" si="15"/>
        <v>0.25086433204265129</v>
      </c>
      <c r="H47" s="66">
        <f t="shared" si="15"/>
        <v>0.30206113450033517</v>
      </c>
      <c r="K47" s="69"/>
      <c r="L47" s="41"/>
      <c r="R47" s="41"/>
      <c r="S47" s="41"/>
      <c r="T47" s="41"/>
      <c r="U47" s="41"/>
      <c r="V47" s="41"/>
      <c r="W47" s="41"/>
      <c r="X47" s="41"/>
      <c r="Y47" s="41"/>
      <c r="Z47" s="41"/>
    </row>
    <row r="48" spans="1:26" x14ac:dyDescent="0.25">
      <c r="A48" s="38"/>
      <c r="B48" s="68"/>
      <c r="C48" s="68"/>
      <c r="D48" s="68"/>
      <c r="E48" s="68"/>
      <c r="F48" s="68"/>
      <c r="G48" s="68"/>
      <c r="H48" s="68"/>
      <c r="J48" s="41"/>
      <c r="K48" s="41"/>
      <c r="Q48" s="41"/>
      <c r="R48" s="41"/>
      <c r="S48" s="41"/>
      <c r="T48" s="41"/>
      <c r="U48" s="41"/>
      <c r="V48" s="41"/>
      <c r="W48" s="41"/>
      <c r="X48" s="41"/>
      <c r="Y48" s="41"/>
    </row>
    <row r="49" spans="1:25" x14ac:dyDescent="0.25">
      <c r="A49" s="38"/>
      <c r="B49" s="68"/>
      <c r="C49" s="68"/>
      <c r="D49" s="68"/>
      <c r="E49" s="68"/>
      <c r="F49" s="68"/>
      <c r="G49" s="68"/>
      <c r="H49" s="68"/>
      <c r="J49" s="41"/>
      <c r="K49" s="41"/>
      <c r="Q49" s="41"/>
      <c r="R49" s="41"/>
      <c r="S49" s="41"/>
      <c r="T49" s="41"/>
      <c r="U49" s="41"/>
      <c r="V49" s="41"/>
      <c r="W49" s="41"/>
      <c r="X49" s="41"/>
      <c r="Y49" s="41"/>
    </row>
    <row r="50" spans="1:25" x14ac:dyDescent="0.25">
      <c r="A50" s="38"/>
      <c r="B50" s="68"/>
      <c r="C50" s="68"/>
      <c r="D50" s="68"/>
      <c r="E50" s="68"/>
      <c r="F50" s="68"/>
      <c r="G50" s="68"/>
      <c r="H50" s="68"/>
      <c r="J50" s="41"/>
      <c r="K50" s="41"/>
      <c r="Q50" s="41"/>
      <c r="R50" s="41"/>
      <c r="S50" s="41"/>
      <c r="T50" s="41"/>
      <c r="U50" s="41"/>
      <c r="V50" s="41"/>
      <c r="W50" s="41"/>
      <c r="X50" s="41"/>
      <c r="Y50" s="41"/>
    </row>
    <row r="51" spans="1:25" x14ac:dyDescent="0.25">
      <c r="A51" s="38"/>
      <c r="B51" s="68"/>
      <c r="C51" s="68"/>
      <c r="D51" s="68"/>
      <c r="E51" s="68"/>
      <c r="F51" s="68"/>
      <c r="G51" s="68"/>
      <c r="H51" s="68"/>
      <c r="J51" s="41"/>
      <c r="K51" s="41"/>
      <c r="Q51" s="41"/>
      <c r="R51" s="41"/>
      <c r="S51" s="41"/>
      <c r="T51" s="41"/>
      <c r="U51" s="41"/>
      <c r="V51" s="41"/>
      <c r="W51" s="41"/>
      <c r="X51" s="41"/>
      <c r="Y51" s="41"/>
    </row>
    <row r="52" spans="1:25" x14ac:dyDescent="0.25">
      <c r="A52" s="38"/>
      <c r="B52" s="68"/>
      <c r="C52" s="68"/>
      <c r="D52" s="68"/>
      <c r="E52" s="68"/>
      <c r="F52" s="68"/>
      <c r="G52" s="68"/>
      <c r="H52" s="68"/>
      <c r="J52" s="41"/>
      <c r="K52" s="41"/>
      <c r="Q52" s="41"/>
      <c r="R52" s="41"/>
      <c r="S52" s="41"/>
      <c r="T52" s="41"/>
      <c r="U52" s="41"/>
      <c r="V52" s="41"/>
      <c r="W52" s="41"/>
      <c r="X52" s="41"/>
      <c r="Y52" s="41"/>
    </row>
    <row r="53" spans="1:25" x14ac:dyDescent="0.25">
      <c r="A53" s="38"/>
      <c r="B53" s="68"/>
      <c r="C53" s="68"/>
      <c r="D53" s="68"/>
      <c r="E53" s="68"/>
      <c r="F53" s="68"/>
      <c r="G53" s="68"/>
      <c r="H53" s="68"/>
      <c r="J53" s="41"/>
      <c r="K53" s="41"/>
      <c r="Q53" s="41"/>
      <c r="R53" s="41"/>
      <c r="S53" s="41"/>
      <c r="T53" s="41"/>
      <c r="U53" s="41"/>
      <c r="V53" s="41"/>
      <c r="W53" s="41"/>
      <c r="X53" s="41"/>
      <c r="Y53" s="41"/>
    </row>
    <row r="54" spans="1:25" x14ac:dyDescent="0.25">
      <c r="A54" s="38"/>
      <c r="B54" s="68"/>
      <c r="C54" s="68"/>
      <c r="D54" s="68"/>
      <c r="E54" s="68"/>
      <c r="F54" s="68"/>
      <c r="G54" s="68"/>
      <c r="H54" s="68"/>
      <c r="J54" s="41"/>
      <c r="K54" s="41"/>
      <c r="Q54" s="41"/>
      <c r="R54" s="41"/>
      <c r="S54" s="41"/>
      <c r="T54" s="41"/>
      <c r="U54" s="41"/>
      <c r="V54" s="41"/>
      <c r="W54" s="41"/>
      <c r="X54" s="41"/>
      <c r="Y54" s="41"/>
    </row>
    <row r="55" spans="1:25" x14ac:dyDescent="0.25">
      <c r="A55" s="38"/>
      <c r="B55" s="68"/>
      <c r="C55" s="68"/>
      <c r="D55" s="68"/>
      <c r="E55" s="68"/>
      <c r="F55" s="68"/>
      <c r="G55" s="68"/>
      <c r="H55" s="68"/>
      <c r="J55" s="41"/>
      <c r="K55" s="41"/>
      <c r="Q55" s="41"/>
      <c r="R55" s="41"/>
      <c r="S55" s="41"/>
      <c r="T55" s="41"/>
      <c r="U55" s="41"/>
      <c r="V55" s="41"/>
      <c r="W55" s="41"/>
      <c r="X55" s="41"/>
      <c r="Y55" s="41"/>
    </row>
    <row r="56" spans="1:25" x14ac:dyDescent="0.25">
      <c r="A56" s="38"/>
      <c r="B56" s="68"/>
      <c r="C56" s="68"/>
      <c r="D56" s="68"/>
      <c r="E56" s="68"/>
      <c r="F56" s="68"/>
      <c r="G56" s="68"/>
      <c r="H56" s="68"/>
      <c r="J56" s="41"/>
      <c r="K56" s="41"/>
      <c r="Q56" s="41"/>
      <c r="R56" s="41"/>
      <c r="S56" s="41"/>
      <c r="T56" s="41"/>
      <c r="U56" s="41"/>
      <c r="V56" s="41"/>
      <c r="W56" s="41"/>
      <c r="X56" s="41"/>
      <c r="Y56" s="41"/>
    </row>
    <row r="57" spans="1:25" x14ac:dyDescent="0.25">
      <c r="A57" s="38"/>
      <c r="B57" s="68"/>
      <c r="C57" s="68"/>
      <c r="D57" s="68"/>
      <c r="E57" s="68"/>
      <c r="F57" s="68"/>
      <c r="G57" s="68"/>
      <c r="H57" s="68"/>
      <c r="J57" s="41"/>
      <c r="K57" s="41"/>
      <c r="Q57" s="41"/>
      <c r="R57" s="41"/>
      <c r="S57" s="41"/>
      <c r="T57" s="41"/>
      <c r="U57" s="41"/>
      <c r="V57" s="41"/>
      <c r="W57" s="41"/>
      <c r="X57" s="41"/>
      <c r="Y57" s="41"/>
    </row>
    <row r="58" spans="1:25" x14ac:dyDescent="0.25">
      <c r="A58" s="38"/>
      <c r="B58" s="68"/>
      <c r="C58" s="68"/>
      <c r="D58" s="68"/>
      <c r="E58" s="68"/>
      <c r="F58" s="68"/>
      <c r="G58" s="68"/>
      <c r="H58" s="68"/>
      <c r="J58" s="41"/>
      <c r="K58" s="41"/>
      <c r="Q58" s="41"/>
      <c r="R58" s="41"/>
      <c r="S58" s="41"/>
      <c r="T58" s="41"/>
      <c r="U58" s="41"/>
      <c r="V58" s="41"/>
      <c r="W58" s="41"/>
      <c r="X58" s="41"/>
      <c r="Y58" s="41"/>
    </row>
    <row r="59" spans="1:25" x14ac:dyDescent="0.25">
      <c r="A59" s="38"/>
      <c r="B59" s="68"/>
      <c r="C59" s="68"/>
      <c r="D59" s="68"/>
      <c r="E59" s="68"/>
      <c r="F59" s="68"/>
      <c r="G59" s="68"/>
      <c r="H59" s="68"/>
      <c r="J59" s="41"/>
      <c r="K59" s="41"/>
      <c r="Q59" s="41"/>
      <c r="R59" s="41"/>
      <c r="S59" s="41"/>
      <c r="T59" s="41"/>
      <c r="U59" s="41"/>
      <c r="V59" s="41"/>
      <c r="W59" s="41"/>
      <c r="X59" s="41"/>
      <c r="Y59" s="41"/>
    </row>
    <row r="60" spans="1:25" x14ac:dyDescent="0.25">
      <c r="A60" s="38"/>
      <c r="B60" s="68"/>
      <c r="C60" s="68"/>
      <c r="D60" s="68"/>
      <c r="E60" s="68"/>
      <c r="F60" s="68"/>
      <c r="G60" s="68"/>
      <c r="H60" s="68"/>
      <c r="J60" s="41"/>
      <c r="K60" s="41"/>
      <c r="Q60" s="41"/>
      <c r="R60" s="41"/>
      <c r="S60" s="41"/>
      <c r="T60" s="41"/>
      <c r="U60" s="41"/>
      <c r="V60" s="41"/>
      <c r="W60" s="41"/>
      <c r="X60" s="41"/>
      <c r="Y60" s="41"/>
    </row>
    <row r="61" spans="1:25" x14ac:dyDescent="0.25">
      <c r="A61" s="38"/>
      <c r="B61" s="68"/>
      <c r="C61" s="68"/>
      <c r="D61" s="68"/>
      <c r="E61" s="68"/>
      <c r="F61" s="68"/>
      <c r="G61" s="68"/>
      <c r="H61" s="68"/>
      <c r="J61" s="41"/>
      <c r="K61" s="41"/>
      <c r="Q61" s="41"/>
      <c r="R61" s="41"/>
      <c r="S61" s="41"/>
      <c r="T61" s="41"/>
      <c r="U61" s="41"/>
      <c r="V61" s="41"/>
      <c r="W61" s="41"/>
      <c r="X61" s="41"/>
      <c r="Y61" s="41"/>
    </row>
    <row r="62" spans="1:25" x14ac:dyDescent="0.25">
      <c r="A62" s="38"/>
      <c r="B62" s="68"/>
      <c r="C62" s="68"/>
      <c r="D62" s="68"/>
      <c r="E62" s="68"/>
      <c r="F62" s="68"/>
      <c r="G62" s="68"/>
      <c r="H62" s="68"/>
      <c r="J62" s="41"/>
      <c r="K62" s="41"/>
      <c r="Q62" s="41"/>
      <c r="R62" s="41"/>
      <c r="S62" s="41"/>
      <c r="T62" s="41"/>
      <c r="U62" s="41"/>
      <c r="V62" s="41"/>
      <c r="W62" s="41"/>
      <c r="X62" s="41"/>
      <c r="Y62" s="41"/>
    </row>
    <row r="63" spans="1:25" x14ac:dyDescent="0.25">
      <c r="A63" s="38"/>
      <c r="B63" s="68"/>
      <c r="C63" s="68"/>
      <c r="D63" s="68"/>
      <c r="E63" s="68"/>
      <c r="F63" s="68"/>
      <c r="G63" s="68"/>
      <c r="H63" s="68"/>
      <c r="J63" s="41"/>
      <c r="K63" s="41"/>
      <c r="Q63" s="41"/>
      <c r="R63" s="41"/>
      <c r="S63" s="41"/>
      <c r="T63" s="41"/>
      <c r="U63" s="41"/>
      <c r="V63" s="41"/>
      <c r="W63" s="41"/>
      <c r="X63" s="41"/>
      <c r="Y63" s="41"/>
    </row>
    <row r="64" spans="1:25" x14ac:dyDescent="0.25">
      <c r="A64" s="38"/>
      <c r="B64" s="68"/>
      <c r="C64" s="68"/>
      <c r="D64" s="68"/>
      <c r="E64" s="68"/>
      <c r="F64" s="68"/>
      <c r="G64" s="68"/>
      <c r="H64" s="68"/>
      <c r="J64" s="41"/>
      <c r="K64" s="41"/>
      <c r="Q64" s="41"/>
      <c r="R64" s="41"/>
      <c r="S64" s="41"/>
      <c r="T64" s="41"/>
      <c r="U64" s="41"/>
      <c r="V64" s="41"/>
      <c r="W64" s="41"/>
      <c r="X64" s="41"/>
      <c r="Y64" s="41"/>
    </row>
    <row r="65" spans="1:25" x14ac:dyDescent="0.25">
      <c r="A65" s="38"/>
      <c r="B65" s="68"/>
      <c r="C65" s="68"/>
      <c r="D65" s="68"/>
      <c r="E65" s="68"/>
      <c r="F65" s="68"/>
      <c r="G65" s="68"/>
      <c r="H65" s="68"/>
      <c r="J65" s="41"/>
      <c r="K65" s="41"/>
      <c r="Q65" s="41"/>
      <c r="R65" s="41"/>
      <c r="S65" s="41"/>
      <c r="T65" s="41"/>
      <c r="U65" s="41"/>
      <c r="V65" s="41"/>
      <c r="W65" s="41"/>
      <c r="X65" s="41"/>
      <c r="Y65" s="41"/>
    </row>
    <row r="66" spans="1:25" x14ac:dyDescent="0.25">
      <c r="A66" s="38"/>
      <c r="B66" s="68"/>
      <c r="C66" s="68"/>
      <c r="D66" s="68"/>
      <c r="E66" s="68"/>
      <c r="F66" s="68"/>
      <c r="G66" s="68"/>
      <c r="H66" s="68"/>
      <c r="J66" s="41"/>
      <c r="K66" s="41"/>
      <c r="Q66" s="41"/>
      <c r="R66" s="41"/>
      <c r="S66" s="41"/>
      <c r="T66" s="41"/>
      <c r="U66" s="41"/>
      <c r="V66" s="41"/>
      <c r="W66" s="41"/>
      <c r="X66" s="41"/>
      <c r="Y66" s="41"/>
    </row>
    <row r="67" spans="1:25" x14ac:dyDescent="0.25">
      <c r="A67" s="38"/>
      <c r="B67" s="68"/>
      <c r="C67" s="68"/>
      <c r="D67" s="68"/>
      <c r="E67" s="68"/>
      <c r="F67" s="68"/>
      <c r="G67" s="68"/>
      <c r="H67" s="68"/>
      <c r="J67" s="41"/>
      <c r="K67" s="41"/>
      <c r="Q67" s="41"/>
      <c r="R67" s="41"/>
      <c r="S67" s="41"/>
      <c r="T67" s="41"/>
      <c r="U67" s="41"/>
      <c r="V67" s="41"/>
      <c r="W67" s="41"/>
      <c r="X67" s="41"/>
      <c r="Y67" s="41"/>
    </row>
    <row r="68" spans="1:25" x14ac:dyDescent="0.25">
      <c r="A68" s="38"/>
      <c r="B68" s="68"/>
      <c r="C68" s="68"/>
      <c r="D68" s="68"/>
      <c r="E68" s="68"/>
      <c r="F68" s="68"/>
      <c r="G68" s="68"/>
      <c r="H68" s="68"/>
      <c r="J68" s="41"/>
      <c r="K68" s="41"/>
      <c r="Q68" s="41"/>
      <c r="R68" s="41"/>
      <c r="S68" s="41"/>
      <c r="T68" s="41"/>
      <c r="U68" s="41"/>
      <c r="V68" s="41"/>
      <c r="W68" s="41"/>
      <c r="X68" s="41"/>
      <c r="Y68" s="41"/>
    </row>
    <row r="69" spans="1:25" x14ac:dyDescent="0.25">
      <c r="A69" s="38"/>
      <c r="B69" s="68"/>
      <c r="C69" s="68"/>
      <c r="D69" s="68"/>
      <c r="E69" s="68"/>
      <c r="F69" s="68"/>
      <c r="G69" s="68"/>
      <c r="H69" s="68"/>
      <c r="J69" s="41"/>
      <c r="K69" s="41"/>
      <c r="Q69" s="41"/>
      <c r="R69" s="41"/>
      <c r="S69" s="41"/>
      <c r="T69" s="41"/>
      <c r="U69" s="41"/>
      <c r="V69" s="41"/>
      <c r="W69" s="41"/>
      <c r="X69" s="41"/>
      <c r="Y69" s="41"/>
    </row>
    <row r="70" spans="1:25" x14ac:dyDescent="0.25">
      <c r="A70" s="38"/>
      <c r="B70" s="68"/>
      <c r="C70" s="68"/>
      <c r="D70" s="68"/>
      <c r="E70" s="68"/>
      <c r="F70" s="68"/>
      <c r="G70" s="68"/>
      <c r="H70" s="68"/>
      <c r="J70" s="41"/>
      <c r="K70" s="41"/>
      <c r="Q70" s="41"/>
      <c r="R70" s="41"/>
      <c r="S70" s="41"/>
      <c r="T70" s="41"/>
      <c r="U70" s="41"/>
      <c r="V70" s="41"/>
      <c r="W70" s="41"/>
      <c r="X70" s="41"/>
      <c r="Y70" s="41"/>
    </row>
    <row r="71" spans="1:25" x14ac:dyDescent="0.25">
      <c r="A71" s="38"/>
      <c r="B71" s="68"/>
      <c r="C71" s="68"/>
      <c r="D71" s="68"/>
      <c r="E71" s="68"/>
      <c r="F71" s="68"/>
      <c r="G71" s="68"/>
      <c r="H71" s="68"/>
      <c r="J71" s="41"/>
      <c r="K71" s="41"/>
      <c r="Q71" s="41"/>
      <c r="R71" s="41"/>
      <c r="S71" s="41"/>
      <c r="T71" s="41"/>
      <c r="U71" s="41"/>
      <c r="V71" s="41"/>
      <c r="W71" s="41"/>
      <c r="X71" s="41"/>
      <c r="Y71" s="41"/>
    </row>
    <row r="72" spans="1:25" x14ac:dyDescent="0.25">
      <c r="A72" s="38"/>
      <c r="B72" s="68"/>
      <c r="C72" s="68"/>
      <c r="D72" s="68"/>
      <c r="E72" s="68"/>
      <c r="F72" s="68"/>
      <c r="G72" s="68"/>
      <c r="H72" s="68"/>
      <c r="J72" s="41"/>
      <c r="K72" s="41"/>
      <c r="Q72" s="41"/>
      <c r="R72" s="41"/>
      <c r="S72" s="41"/>
      <c r="T72" s="41"/>
      <c r="U72" s="41"/>
      <c r="V72" s="41"/>
      <c r="W72" s="41"/>
      <c r="X72" s="41"/>
      <c r="Y72" s="41"/>
    </row>
    <row r="73" spans="1:25" x14ac:dyDescent="0.25">
      <c r="A73" s="38"/>
      <c r="B73" s="68"/>
      <c r="C73" s="68"/>
      <c r="D73" s="68"/>
      <c r="E73" s="68"/>
      <c r="F73" s="68"/>
      <c r="G73" s="68"/>
      <c r="H73" s="68"/>
      <c r="J73" s="41"/>
      <c r="K73" s="41"/>
      <c r="Q73" s="41"/>
      <c r="R73" s="41"/>
      <c r="S73" s="41"/>
      <c r="T73" s="41"/>
      <c r="U73" s="41"/>
      <c r="V73" s="41"/>
      <c r="W73" s="41"/>
      <c r="X73" s="41"/>
      <c r="Y73" s="41"/>
    </row>
    <row r="74" spans="1:25" x14ac:dyDescent="0.25">
      <c r="A74" s="38"/>
      <c r="B74" s="68"/>
      <c r="C74" s="68"/>
      <c r="D74" s="68"/>
      <c r="E74" s="68"/>
      <c r="F74" s="68"/>
      <c r="G74" s="68"/>
      <c r="H74" s="68"/>
      <c r="J74" s="41"/>
      <c r="K74" s="41"/>
      <c r="Q74" s="41"/>
      <c r="R74" s="41"/>
      <c r="S74" s="41"/>
      <c r="T74" s="41"/>
      <c r="U74" s="41"/>
      <c r="V74" s="41"/>
      <c r="W74" s="41"/>
      <c r="X74" s="41"/>
      <c r="Y74" s="41"/>
    </row>
    <row r="75" spans="1:25" x14ac:dyDescent="0.25">
      <c r="A75" s="38"/>
      <c r="B75" s="68"/>
      <c r="C75" s="68"/>
      <c r="D75" s="68"/>
      <c r="E75" s="68"/>
      <c r="F75" s="68"/>
      <c r="G75" s="68"/>
      <c r="H75" s="68"/>
      <c r="J75" s="41"/>
      <c r="K75" s="41"/>
      <c r="Q75" s="41"/>
      <c r="R75" s="41"/>
      <c r="S75" s="41"/>
      <c r="T75" s="41"/>
      <c r="U75" s="41"/>
      <c r="V75" s="41"/>
      <c r="W75" s="41"/>
      <c r="X75" s="41"/>
      <c r="Y75" s="41"/>
    </row>
    <row r="76" spans="1:25" x14ac:dyDescent="0.25">
      <c r="A76" s="38"/>
      <c r="B76" s="68"/>
      <c r="C76" s="68"/>
      <c r="D76" s="68"/>
      <c r="E76" s="68"/>
      <c r="F76" s="68"/>
      <c r="G76" s="68"/>
      <c r="H76" s="68"/>
      <c r="J76" s="41"/>
      <c r="K76" s="41"/>
      <c r="Q76" s="41"/>
      <c r="R76" s="41"/>
      <c r="S76" s="41"/>
      <c r="T76" s="41"/>
      <c r="U76" s="41"/>
      <c r="V76" s="41"/>
      <c r="W76" s="41"/>
      <c r="X76" s="41"/>
      <c r="Y76" s="41"/>
    </row>
    <row r="77" spans="1:25" x14ac:dyDescent="0.25">
      <c r="A77" s="38"/>
      <c r="B77" s="68"/>
      <c r="C77" s="68"/>
      <c r="D77" s="68"/>
      <c r="E77" s="68"/>
      <c r="F77" s="68"/>
      <c r="G77" s="68"/>
      <c r="H77" s="68"/>
      <c r="J77" s="41"/>
      <c r="K77" s="41"/>
      <c r="Q77" s="41"/>
      <c r="R77" s="41"/>
      <c r="S77" s="41"/>
      <c r="T77" s="41"/>
      <c r="U77" s="41"/>
      <c r="V77" s="41"/>
      <c r="W77" s="41"/>
      <c r="X77" s="41"/>
      <c r="Y77" s="41"/>
    </row>
    <row r="78" spans="1:25" x14ac:dyDescent="0.25">
      <c r="A78" s="38"/>
      <c r="B78" s="68"/>
      <c r="C78" s="68"/>
      <c r="D78" s="68"/>
      <c r="E78" s="68"/>
      <c r="F78" s="68"/>
      <c r="G78" s="68"/>
      <c r="H78" s="68"/>
      <c r="J78" s="41"/>
      <c r="K78" s="41"/>
      <c r="Q78" s="41"/>
      <c r="R78" s="41"/>
      <c r="S78" s="41"/>
      <c r="T78" s="41"/>
      <c r="U78" s="41"/>
      <c r="V78" s="41"/>
      <c r="W78" s="41"/>
      <c r="X78" s="41"/>
      <c r="Y78" s="41"/>
    </row>
    <row r="79" spans="1:25" x14ac:dyDescent="0.25">
      <c r="A79" s="38"/>
      <c r="B79" s="68"/>
      <c r="C79" s="68"/>
      <c r="D79" s="68"/>
      <c r="E79" s="68"/>
      <c r="F79" s="68"/>
      <c r="G79" s="68"/>
      <c r="H79" s="68"/>
      <c r="J79" s="41"/>
      <c r="K79" s="41"/>
      <c r="Q79" s="41"/>
      <c r="R79" s="41"/>
      <c r="S79" s="41"/>
      <c r="T79" s="41"/>
      <c r="U79" s="41"/>
      <c r="V79" s="41"/>
      <c r="W79" s="41"/>
      <c r="X79" s="41"/>
      <c r="Y79" s="41"/>
    </row>
    <row r="80" spans="1:25" x14ac:dyDescent="0.25">
      <c r="A80" s="38"/>
      <c r="B80" s="68"/>
      <c r="C80" s="68"/>
      <c r="D80" s="68"/>
      <c r="E80" s="68"/>
      <c r="F80" s="68"/>
      <c r="G80" s="68"/>
      <c r="H80" s="68"/>
      <c r="J80" s="41"/>
      <c r="K80" s="41"/>
      <c r="Q80" s="41"/>
      <c r="R80" s="41"/>
      <c r="S80" s="41"/>
      <c r="T80" s="41"/>
      <c r="U80" s="41"/>
      <c r="V80" s="41"/>
      <c r="W80" s="41"/>
      <c r="X80" s="41"/>
      <c r="Y80" s="41"/>
    </row>
    <row r="81" spans="1:25" x14ac:dyDescent="0.25">
      <c r="A81" s="38"/>
      <c r="B81" s="68"/>
      <c r="C81" s="68"/>
      <c r="D81" s="68"/>
      <c r="E81" s="68"/>
      <c r="F81" s="68"/>
      <c r="G81" s="68"/>
      <c r="H81" s="68"/>
      <c r="J81" s="41"/>
      <c r="K81" s="41"/>
      <c r="Q81" s="41"/>
      <c r="R81" s="41"/>
      <c r="S81" s="41"/>
      <c r="T81" s="41"/>
      <c r="U81" s="41"/>
      <c r="V81" s="41"/>
      <c r="W81" s="41"/>
      <c r="X81" s="41"/>
      <c r="Y81" s="41"/>
    </row>
    <row r="82" spans="1:25" x14ac:dyDescent="0.25">
      <c r="A82" s="38"/>
      <c r="B82" s="68"/>
      <c r="C82" s="68"/>
      <c r="D82" s="68"/>
      <c r="E82" s="68"/>
      <c r="F82" s="68"/>
      <c r="G82" s="68"/>
      <c r="H82" s="68"/>
      <c r="J82" s="41"/>
      <c r="K82" s="41"/>
      <c r="Q82" s="41"/>
      <c r="R82" s="41"/>
      <c r="S82" s="41"/>
      <c r="T82" s="41"/>
      <c r="U82" s="41"/>
      <c r="V82" s="41"/>
      <c r="W82" s="41"/>
      <c r="X82" s="41"/>
      <c r="Y82" s="41"/>
    </row>
    <row r="83" spans="1:25" x14ac:dyDescent="0.25">
      <c r="A83" s="38"/>
      <c r="K83" s="41"/>
      <c r="Q83" s="41"/>
      <c r="R83" s="41"/>
      <c r="S83" s="41"/>
      <c r="T83" s="41"/>
      <c r="U83" s="41"/>
      <c r="V83" s="41"/>
      <c r="W83" s="41"/>
      <c r="X83" s="41"/>
      <c r="Y83" s="41"/>
    </row>
    <row r="84" spans="1:25" x14ac:dyDescent="0.25">
      <c r="A84" s="38"/>
      <c r="K84" s="41"/>
      <c r="Q84" s="41"/>
      <c r="R84" s="41"/>
      <c r="S84" s="41"/>
      <c r="T84" s="41"/>
      <c r="U84" s="41"/>
      <c r="V84" s="41"/>
      <c r="W84" s="41"/>
      <c r="X84" s="41"/>
      <c r="Y84" s="41"/>
    </row>
    <row r="85" spans="1:25" x14ac:dyDescent="0.25">
      <c r="A85" s="38"/>
      <c r="B85" s="70"/>
      <c r="C85" s="70"/>
      <c r="D85" s="70"/>
      <c r="E85" s="70"/>
      <c r="F85" s="70"/>
      <c r="G85" s="70"/>
      <c r="H85" s="70"/>
      <c r="I85" s="41"/>
      <c r="J85" s="41"/>
      <c r="K85" s="41"/>
      <c r="Q85" s="41"/>
      <c r="R85" s="41"/>
      <c r="S85" s="41"/>
      <c r="T85" s="41"/>
      <c r="U85" s="41"/>
      <c r="V85" s="41"/>
      <c r="W85" s="41"/>
      <c r="X85" s="41"/>
      <c r="Y85" s="41"/>
    </row>
    <row r="86" spans="1:25" x14ac:dyDescent="0.25">
      <c r="A86" s="38"/>
      <c r="B86" s="70"/>
      <c r="C86" s="70"/>
      <c r="D86" s="70"/>
      <c r="E86" s="70"/>
      <c r="F86" s="70"/>
      <c r="G86" s="70"/>
      <c r="H86" s="70"/>
      <c r="I86" s="41"/>
      <c r="J86" s="41"/>
      <c r="K86" s="41"/>
      <c r="L86" s="41"/>
      <c r="M86" s="41"/>
      <c r="N86" s="41"/>
      <c r="O86" s="41"/>
      <c r="P86" s="41"/>
      <c r="Q86" s="41"/>
      <c r="R86" s="41"/>
      <c r="S86" s="41"/>
      <c r="T86" s="41"/>
      <c r="U86" s="41"/>
      <c r="V86" s="41"/>
      <c r="W86" s="41"/>
      <c r="X86" s="41"/>
      <c r="Y86" s="41"/>
    </row>
    <row r="87" spans="1:25" x14ac:dyDescent="0.25">
      <c r="A87" s="38"/>
      <c r="B87" s="70"/>
      <c r="C87" s="70"/>
      <c r="D87" s="70"/>
      <c r="E87" s="70"/>
      <c r="F87" s="70"/>
      <c r="G87" s="70"/>
      <c r="H87" s="70"/>
      <c r="I87" s="41"/>
      <c r="J87" s="41"/>
      <c r="K87" s="41"/>
      <c r="L87" s="41"/>
      <c r="M87" s="41"/>
      <c r="N87" s="41"/>
      <c r="O87" s="41"/>
      <c r="P87" s="41"/>
      <c r="Q87" s="41"/>
      <c r="R87" s="41"/>
      <c r="S87" s="41"/>
      <c r="T87" s="41"/>
      <c r="U87" s="41"/>
      <c r="V87" s="41"/>
      <c r="W87" s="41"/>
      <c r="X87" s="41"/>
      <c r="Y87" s="41"/>
    </row>
    <row r="88" spans="1:25" x14ac:dyDescent="0.25">
      <c r="A88" s="38"/>
      <c r="B88" s="71"/>
      <c r="C88" s="71"/>
      <c r="D88" s="71"/>
      <c r="E88" s="71"/>
      <c r="F88" s="71"/>
      <c r="G88" s="71"/>
      <c r="H88" s="71"/>
      <c r="I88" s="41"/>
      <c r="J88" s="41"/>
      <c r="K88" s="41"/>
      <c r="L88" s="41"/>
      <c r="M88" s="41"/>
      <c r="N88" s="41"/>
      <c r="P88" s="72"/>
      <c r="Q88" s="73"/>
    </row>
    <row r="89" spans="1:25" x14ac:dyDescent="0.25">
      <c r="A89" s="38"/>
      <c r="D89" s="74"/>
      <c r="I89" s="41"/>
      <c r="J89" s="41"/>
      <c r="K89" s="41"/>
      <c r="L89" s="41"/>
      <c r="M89" s="41"/>
      <c r="N89" s="41"/>
      <c r="P89" s="72"/>
      <c r="Q89" s="73"/>
    </row>
    <row r="90" spans="1:25" x14ac:dyDescent="0.35">
      <c r="A90" s="38"/>
      <c r="B90" s="40"/>
      <c r="I90" s="40"/>
      <c r="J90" s="40"/>
      <c r="K90" s="40"/>
      <c r="L90" s="40"/>
      <c r="M90" s="40"/>
      <c r="N90" s="40"/>
      <c r="O90" s="40"/>
      <c r="P90" s="40"/>
      <c r="Q90" s="40"/>
      <c r="R90" s="40"/>
    </row>
    <row r="91" spans="1:25" x14ac:dyDescent="0.35">
      <c r="A91" s="38"/>
      <c r="B91" s="3"/>
      <c r="C91" s="3"/>
      <c r="D91" s="3"/>
      <c r="F91" s="3"/>
      <c r="G91" s="3"/>
      <c r="H91" s="3"/>
      <c r="I91" s="3"/>
      <c r="J91" s="75"/>
      <c r="K91" s="75"/>
      <c r="L91" s="76"/>
      <c r="M91" s="3"/>
      <c r="N91" s="40"/>
      <c r="O91" s="40"/>
      <c r="P91" s="40"/>
      <c r="Q91" s="40"/>
      <c r="R91" s="40"/>
    </row>
    <row r="92" spans="1:25" x14ac:dyDescent="0.25">
      <c r="A92" s="38"/>
      <c r="B92" s="38"/>
      <c r="C92" s="38"/>
      <c r="D92" s="41"/>
      <c r="E92" s="41"/>
      <c r="F92" s="41"/>
      <c r="G92" s="41"/>
      <c r="H92" s="41"/>
      <c r="I92" s="41"/>
      <c r="J92" s="77"/>
      <c r="K92" s="77"/>
      <c r="L92" s="41"/>
      <c r="M92" s="41"/>
      <c r="N92" s="41"/>
    </row>
  </sheetData>
  <sheetProtection algorithmName="SHA-512" hashValue="XTxppsUMUi7NpC1IpegiL8zDEnB/UzJtkSzvQElrFzaI+xgNqRJshPVHrsfZXHabUT0huRBy5L1tEScM60tRNA==" saltValue="YRy9n+Jiv5OhnR0oJuaFoA==" spinCount="100000" sheet="1" formatCells="0" formatColumns="0" formatRows="0" insertColumns="0" insertRows="0" insertHyperlinks="0" deleteColumns="0" deleteRows="0" sort="0" autoFilter="0" pivotTables="0"/>
  <mergeCells count="23">
    <mergeCell ref="F5:K8"/>
    <mergeCell ref="B12:D12"/>
    <mergeCell ref="J12:L12"/>
    <mergeCell ref="B13:B14"/>
    <mergeCell ref="C13:H13"/>
    <mergeCell ref="J13:J14"/>
    <mergeCell ref="K13:P13"/>
    <mergeCell ref="B20:H20"/>
    <mergeCell ref="B22:H22"/>
    <mergeCell ref="J22:K22"/>
    <mergeCell ref="B23:B24"/>
    <mergeCell ref="C23:H23"/>
    <mergeCell ref="J23:J24"/>
    <mergeCell ref="K23:P23"/>
    <mergeCell ref="B40:G40"/>
    <mergeCell ref="B41:B42"/>
    <mergeCell ref="C41:H41"/>
    <mergeCell ref="B31:G31"/>
    <mergeCell ref="J31:O31"/>
    <mergeCell ref="B32:B33"/>
    <mergeCell ref="C32:H32"/>
    <mergeCell ref="J32:J33"/>
    <mergeCell ref="K32:P32"/>
  </mergeCells>
  <conditionalFormatting sqref="C15:H19">
    <cfRule type="expression" dxfId="17" priority="16">
      <formula>$P$2&lt;=$P$3</formula>
    </cfRule>
    <cfRule type="expression" dxfId="16" priority="17" stopIfTrue="1">
      <formula>C$14&gt;$P$10</formula>
    </cfRule>
    <cfRule type="cellIs" dxfId="15" priority="18" stopIfTrue="1" operator="between">
      <formula>$Q$8</formula>
      <formula>$Q$9</formula>
    </cfRule>
  </conditionalFormatting>
  <conditionalFormatting sqref="D21:G21">
    <cfRule type="expression" dxfId="14" priority="14" stopIfTrue="1">
      <formula>E$14&gt;$P$10</formula>
    </cfRule>
    <cfRule type="cellIs" dxfId="13" priority="15" stopIfTrue="1" operator="between">
      <formula>$Q$8</formula>
      <formula>$Q$9</formula>
    </cfRule>
  </conditionalFormatting>
  <conditionalFormatting sqref="E25:H29">
    <cfRule type="expression" dxfId="12" priority="10" stopIfTrue="1">
      <formula>E$14&gt;$P$10</formula>
    </cfRule>
    <cfRule type="cellIs" dxfId="11" priority="11" stopIfTrue="1" operator="between">
      <formula>$Q$8</formula>
      <formula>$Q$9</formula>
    </cfRule>
  </conditionalFormatting>
  <conditionalFormatting sqref="F5 H21 J21:K21 Q21:Y21 K40:L40 R40:Z47 L41:L47 K42:K47 J48:K82 Q48:Y85 K83:K84 I85:K85 I86:Y87 I88:N89 I90:I91 L90:N91 I92:N92">
    <cfRule type="expression" dxfId="10" priority="12" stopIfTrue="1">
      <formula>#REF!&gt;$P$10</formula>
    </cfRule>
    <cfRule type="cellIs" dxfId="9" priority="13" stopIfTrue="1" operator="between">
      <formula>$Q$8</formula>
      <formula>$Q$9</formula>
    </cfRule>
  </conditionalFormatting>
  <conditionalFormatting sqref="G26:H29">
    <cfRule type="expression" dxfId="8" priority="8" stopIfTrue="1">
      <formula>#REF!&gt;$P$10</formula>
    </cfRule>
    <cfRule type="cellIs" dxfId="7" priority="9" stopIfTrue="1" operator="between">
      <formula>$Q$8</formula>
      <formula>$Q$9</formula>
    </cfRule>
  </conditionalFormatting>
  <conditionalFormatting sqref="K15:P19">
    <cfRule type="expression" dxfId="6" priority="5">
      <formula>$P$2&lt;=$P$3</formula>
    </cfRule>
    <cfRule type="expression" dxfId="5" priority="6" stopIfTrue="1">
      <formula>K$14&gt;$P$10</formula>
    </cfRule>
    <cfRule type="cellIs" dxfId="4" priority="7" stopIfTrue="1" operator="between">
      <formula>$Q$8</formula>
      <formula>$Q$9</formula>
    </cfRule>
  </conditionalFormatting>
  <conditionalFormatting sqref="M25:P29">
    <cfRule type="expression" dxfId="3" priority="3" stopIfTrue="1">
      <formula>M$14&gt;$P$10</formula>
    </cfRule>
    <cfRule type="cellIs" dxfId="2" priority="4" stopIfTrue="1" operator="between">
      <formula>$Q$8</formula>
      <formula>$Q$9</formula>
    </cfRule>
  </conditionalFormatting>
  <conditionalFormatting sqref="O26:P29">
    <cfRule type="expression" dxfId="1" priority="1" stopIfTrue="1">
      <formula>#REF!&gt;$P$10</formula>
    </cfRule>
    <cfRule type="cellIs" dxfId="0" priority="2" stopIfTrue="1" operator="between">
      <formula>$Q$8</formula>
      <formula>$Q$9</formula>
    </cfRule>
  </conditionalFormatting>
  <dataValidations count="1">
    <dataValidation type="list" allowBlank="1" showInputMessage="1" showErrorMessage="1" sqref="E65195 N12 WVN982707 WLR982707 WBV982707 VRZ982707 VID982707 UYH982707 UOL982707 UEP982707 TUT982707 TKX982707 TBB982707 SRF982707 SHJ982707 RXN982707 RNR982707 RDV982707 QTZ982707 QKD982707 QAH982707 PQL982707 PGP982707 OWT982707 OMX982707 ODB982707 NTF982707 NJJ982707 MZN982707 MPR982707 MFV982707 LVZ982707 LMD982707 LCH982707 KSL982707 KIP982707 JYT982707 JOX982707 JFB982707 IVF982707 ILJ982707 IBN982707 HRR982707 HHV982707 GXZ982707 GOD982707 GEH982707 FUL982707 FKP982707 FAT982707 EQX982707 EHB982707 DXF982707 DNJ982707 DDN982707 CTR982707 CJV982707 BZZ982707 BQD982707 BGH982707 AWL982707 AMP982707 ACT982707 SX982707 JB982707 E982699 WVN917171 WLR917171 WBV917171 VRZ917171 VID917171 UYH917171 UOL917171 UEP917171 TUT917171 TKX917171 TBB917171 SRF917171 SHJ917171 RXN917171 RNR917171 RDV917171 QTZ917171 QKD917171 QAH917171 PQL917171 PGP917171 OWT917171 OMX917171 ODB917171 NTF917171 NJJ917171 MZN917171 MPR917171 MFV917171 LVZ917171 LMD917171 LCH917171 KSL917171 KIP917171 JYT917171 JOX917171 JFB917171 IVF917171 ILJ917171 IBN917171 HRR917171 HHV917171 GXZ917171 GOD917171 GEH917171 FUL917171 FKP917171 FAT917171 EQX917171 EHB917171 DXF917171 DNJ917171 DDN917171 CTR917171 CJV917171 BZZ917171 BQD917171 BGH917171 AWL917171 AMP917171 ACT917171 SX917171 JB917171 E917163 WVN851635 WLR851635 WBV851635 VRZ851635 VID851635 UYH851635 UOL851635 UEP851635 TUT851635 TKX851635 TBB851635 SRF851635 SHJ851635 RXN851635 RNR851635 RDV851635 QTZ851635 QKD851635 QAH851635 PQL851635 PGP851635 OWT851635 OMX851635 ODB851635 NTF851635 NJJ851635 MZN851635 MPR851635 MFV851635 LVZ851635 LMD851635 LCH851635 KSL851635 KIP851635 JYT851635 JOX851635 JFB851635 IVF851635 ILJ851635 IBN851635 HRR851635 HHV851635 GXZ851635 GOD851635 GEH851635 FUL851635 FKP851635 FAT851635 EQX851635 EHB851635 DXF851635 DNJ851635 DDN851635 CTR851635 CJV851635 BZZ851635 BQD851635 BGH851635 AWL851635 AMP851635 ACT851635 SX851635 JB851635 E851627 WVN786099 WLR786099 WBV786099 VRZ786099 VID786099 UYH786099 UOL786099 UEP786099 TUT786099 TKX786099 TBB786099 SRF786099 SHJ786099 RXN786099 RNR786099 RDV786099 QTZ786099 QKD786099 QAH786099 PQL786099 PGP786099 OWT786099 OMX786099 ODB786099 NTF786099 NJJ786099 MZN786099 MPR786099 MFV786099 LVZ786099 LMD786099 LCH786099 KSL786099 KIP786099 JYT786099 JOX786099 JFB786099 IVF786099 ILJ786099 IBN786099 HRR786099 HHV786099 GXZ786099 GOD786099 GEH786099 FUL786099 FKP786099 FAT786099 EQX786099 EHB786099 DXF786099 DNJ786099 DDN786099 CTR786099 CJV786099 BZZ786099 BQD786099 BGH786099 AWL786099 AMP786099 ACT786099 SX786099 JB786099 E786091 WVN720563 WLR720563 WBV720563 VRZ720563 VID720563 UYH720563 UOL720563 UEP720563 TUT720563 TKX720563 TBB720563 SRF720563 SHJ720563 RXN720563 RNR720563 RDV720563 QTZ720563 QKD720563 QAH720563 PQL720563 PGP720563 OWT720563 OMX720563 ODB720563 NTF720563 NJJ720563 MZN720563 MPR720563 MFV720563 LVZ720563 LMD720563 LCH720563 KSL720563 KIP720563 JYT720563 JOX720563 JFB720563 IVF720563 ILJ720563 IBN720563 HRR720563 HHV720563 GXZ720563 GOD720563 GEH720563 FUL720563 FKP720563 FAT720563 EQX720563 EHB720563 DXF720563 DNJ720563 DDN720563 CTR720563 CJV720563 BZZ720563 BQD720563 BGH720563 AWL720563 AMP720563 ACT720563 SX720563 JB720563 E720555 WVN655027 WLR655027 WBV655027 VRZ655027 VID655027 UYH655027 UOL655027 UEP655027 TUT655027 TKX655027 TBB655027 SRF655027 SHJ655027 RXN655027 RNR655027 RDV655027 QTZ655027 QKD655027 QAH655027 PQL655027 PGP655027 OWT655027 OMX655027 ODB655027 NTF655027 NJJ655027 MZN655027 MPR655027 MFV655027 LVZ655027 LMD655027 LCH655027 KSL655027 KIP655027 JYT655027 JOX655027 JFB655027 IVF655027 ILJ655027 IBN655027 HRR655027 HHV655027 GXZ655027 GOD655027 GEH655027 FUL655027 FKP655027 FAT655027 EQX655027 EHB655027 DXF655027 DNJ655027 DDN655027 CTR655027 CJV655027 BZZ655027 BQD655027 BGH655027 AWL655027 AMP655027 ACT655027 SX655027 JB655027 E655019 WVN589491 WLR589491 WBV589491 VRZ589491 VID589491 UYH589491 UOL589491 UEP589491 TUT589491 TKX589491 TBB589491 SRF589491 SHJ589491 RXN589491 RNR589491 RDV589491 QTZ589491 QKD589491 QAH589491 PQL589491 PGP589491 OWT589491 OMX589491 ODB589491 NTF589491 NJJ589491 MZN589491 MPR589491 MFV589491 LVZ589491 LMD589491 LCH589491 KSL589491 KIP589491 JYT589491 JOX589491 JFB589491 IVF589491 ILJ589491 IBN589491 HRR589491 HHV589491 GXZ589491 GOD589491 GEH589491 FUL589491 FKP589491 FAT589491 EQX589491 EHB589491 DXF589491 DNJ589491 DDN589491 CTR589491 CJV589491 BZZ589491 BQD589491 BGH589491 AWL589491 AMP589491 ACT589491 SX589491 JB589491 E589483 WVN523955 WLR523955 WBV523955 VRZ523955 VID523955 UYH523955 UOL523955 UEP523955 TUT523955 TKX523955 TBB523955 SRF523955 SHJ523955 RXN523955 RNR523955 RDV523955 QTZ523955 QKD523955 QAH523955 PQL523955 PGP523955 OWT523955 OMX523955 ODB523955 NTF523955 NJJ523955 MZN523955 MPR523955 MFV523955 LVZ523955 LMD523955 LCH523955 KSL523955 KIP523955 JYT523955 JOX523955 JFB523955 IVF523955 ILJ523955 IBN523955 HRR523955 HHV523955 GXZ523955 GOD523955 GEH523955 FUL523955 FKP523955 FAT523955 EQX523955 EHB523955 DXF523955 DNJ523955 DDN523955 CTR523955 CJV523955 BZZ523955 BQD523955 BGH523955 AWL523955 AMP523955 ACT523955 SX523955 JB523955 E523947 WVN458419 WLR458419 WBV458419 VRZ458419 VID458419 UYH458419 UOL458419 UEP458419 TUT458419 TKX458419 TBB458419 SRF458419 SHJ458419 RXN458419 RNR458419 RDV458419 QTZ458419 QKD458419 QAH458419 PQL458419 PGP458419 OWT458419 OMX458419 ODB458419 NTF458419 NJJ458419 MZN458419 MPR458419 MFV458419 LVZ458419 LMD458419 LCH458419 KSL458419 KIP458419 JYT458419 JOX458419 JFB458419 IVF458419 ILJ458419 IBN458419 HRR458419 HHV458419 GXZ458419 GOD458419 GEH458419 FUL458419 FKP458419 FAT458419 EQX458419 EHB458419 DXF458419 DNJ458419 DDN458419 CTR458419 CJV458419 BZZ458419 BQD458419 BGH458419 AWL458419 AMP458419 ACT458419 SX458419 JB458419 E458411 WVN392883 WLR392883 WBV392883 VRZ392883 VID392883 UYH392883 UOL392883 UEP392883 TUT392883 TKX392883 TBB392883 SRF392883 SHJ392883 RXN392883 RNR392883 RDV392883 QTZ392883 QKD392883 QAH392883 PQL392883 PGP392883 OWT392883 OMX392883 ODB392883 NTF392883 NJJ392883 MZN392883 MPR392883 MFV392883 LVZ392883 LMD392883 LCH392883 KSL392883 KIP392883 JYT392883 JOX392883 JFB392883 IVF392883 ILJ392883 IBN392883 HRR392883 HHV392883 GXZ392883 GOD392883 GEH392883 FUL392883 FKP392883 FAT392883 EQX392883 EHB392883 DXF392883 DNJ392883 DDN392883 CTR392883 CJV392883 BZZ392883 BQD392883 BGH392883 AWL392883 AMP392883 ACT392883 SX392883 JB392883 E392875 WVN327347 WLR327347 WBV327347 VRZ327347 VID327347 UYH327347 UOL327347 UEP327347 TUT327347 TKX327347 TBB327347 SRF327347 SHJ327347 RXN327347 RNR327347 RDV327347 QTZ327347 QKD327347 QAH327347 PQL327347 PGP327347 OWT327347 OMX327347 ODB327347 NTF327347 NJJ327347 MZN327347 MPR327347 MFV327347 LVZ327347 LMD327347 LCH327347 KSL327347 KIP327347 JYT327347 JOX327347 JFB327347 IVF327347 ILJ327347 IBN327347 HRR327347 HHV327347 GXZ327347 GOD327347 GEH327347 FUL327347 FKP327347 FAT327347 EQX327347 EHB327347 DXF327347 DNJ327347 DDN327347 CTR327347 CJV327347 BZZ327347 BQD327347 BGH327347 AWL327347 AMP327347 ACT327347 SX327347 JB327347 E327339 WVN261811 WLR261811 WBV261811 VRZ261811 VID261811 UYH261811 UOL261811 UEP261811 TUT261811 TKX261811 TBB261811 SRF261811 SHJ261811 RXN261811 RNR261811 RDV261811 QTZ261811 QKD261811 QAH261811 PQL261811 PGP261811 OWT261811 OMX261811 ODB261811 NTF261811 NJJ261811 MZN261811 MPR261811 MFV261811 LVZ261811 LMD261811 LCH261811 KSL261811 KIP261811 JYT261811 JOX261811 JFB261811 IVF261811 ILJ261811 IBN261811 HRR261811 HHV261811 GXZ261811 GOD261811 GEH261811 FUL261811 FKP261811 FAT261811 EQX261811 EHB261811 DXF261811 DNJ261811 DDN261811 CTR261811 CJV261811 BZZ261811 BQD261811 BGH261811 AWL261811 AMP261811 ACT261811 SX261811 JB261811 E261803 WVN196275 WLR196275 WBV196275 VRZ196275 VID196275 UYH196275 UOL196275 UEP196275 TUT196275 TKX196275 TBB196275 SRF196275 SHJ196275 RXN196275 RNR196275 RDV196275 QTZ196275 QKD196275 QAH196275 PQL196275 PGP196275 OWT196275 OMX196275 ODB196275 NTF196275 NJJ196275 MZN196275 MPR196275 MFV196275 LVZ196275 LMD196275 LCH196275 KSL196275 KIP196275 JYT196275 JOX196275 JFB196275 IVF196275 ILJ196275 IBN196275 HRR196275 HHV196275 GXZ196275 GOD196275 GEH196275 FUL196275 FKP196275 FAT196275 EQX196275 EHB196275 DXF196275 DNJ196275 DDN196275 CTR196275 CJV196275 BZZ196275 BQD196275 BGH196275 AWL196275 AMP196275 ACT196275 SX196275 JB196275 E196267 WVN130739 WLR130739 WBV130739 VRZ130739 VID130739 UYH130739 UOL130739 UEP130739 TUT130739 TKX130739 TBB130739 SRF130739 SHJ130739 RXN130739 RNR130739 RDV130739 QTZ130739 QKD130739 QAH130739 PQL130739 PGP130739 OWT130739 OMX130739 ODB130739 NTF130739 NJJ130739 MZN130739 MPR130739 MFV130739 LVZ130739 LMD130739 LCH130739 KSL130739 KIP130739 JYT130739 JOX130739 JFB130739 IVF130739 ILJ130739 IBN130739 HRR130739 HHV130739 GXZ130739 GOD130739 GEH130739 FUL130739 FKP130739 FAT130739 EQX130739 EHB130739 DXF130739 DNJ130739 DDN130739 CTR130739 CJV130739 BZZ130739 BQD130739 BGH130739 AWL130739 AMP130739 ACT130739 SX130739 JB130739 E130731 WVN65203 WLR65203 WBV65203 VRZ65203 VID65203 UYH65203 UOL65203 UEP65203 TUT65203 TKX65203 TBB65203 SRF65203 SHJ65203 RXN65203 RNR65203 RDV65203 QTZ65203 QKD65203 QAH65203 PQL65203 PGP65203 OWT65203 OMX65203 ODB65203 NTF65203 NJJ65203 MZN65203 MPR65203 MFV65203 LVZ65203 LMD65203 LCH65203 KSL65203 KIP65203 JYT65203 JOX65203 JFB65203 IVF65203 ILJ65203 IBN65203 HRR65203 HHV65203 GXZ65203 GOD65203 GEH65203 FUL65203 FKP65203 FAT65203 EQX65203 EHB65203 DXF65203 DNJ65203 DDN65203 CTR65203 CJV65203 BZZ65203 BQD65203 BGH65203 AWL65203 AMP65203 ACT65203 SX65203 JB65203 WLS12 WVM9:WVM11 WVO12 JA9:JA11 JC12 SW9:SW11 SY12 ACS9:ACS11 ACU12 AMO9:AMO11 AMQ12 AWK9:AWK11 AWM12 BGG9:BGG11 BGI12 BQC9:BQC11 BQE12 BZY9:BZY11 CAA12 CJU9:CJU11 CJW12 CTQ9:CTQ11 CTS12 DDM9:DDM11 DDO12 DNI9:DNI11 DNK12 DXE9:DXE11 DXG12 EHA9:EHA11 EHC12 EQW9:EQW11 EQY12 FAS9:FAS11 FAU12 FKO9:FKO11 FKQ12 FUK9:FUK11 FUM12 GEG9:GEG11 GEI12 GOC9:GOC11 GOE12 GXY9:GXY11 GYA12 HHU9:HHU11 HHW12 HRQ9:HRQ11 HRS12 IBM9:IBM11 IBO12 ILI9:ILI11 ILK12 IVE9:IVE11 IVG12 JFA9:JFA11 JFC12 JOW9:JOW11 JOY12 JYS9:JYS11 JYU12 KIO9:KIO11 KIQ12 KSK9:KSK11 KSM12 LCG9:LCG11 LCI12 LMC9:LMC11 LME12 LVY9:LVY11 LWA12 MFU9:MFU11 MFW12 MPQ9:MPQ11 MPS12 MZM9:MZM11 MZO12 NJI9:NJI11 NJK12 NTE9:NTE11 NTG12 ODA9:ODA11 ODC12 OMW9:OMW11 OMY12 OWS9:OWS11 OWU12 PGO9:PGO11 PGQ12 PQK9:PQK11 PQM12 QAG9:QAG11 QAI12 QKC9:QKC11 QKE12 QTY9:QTY11 QUA12 RDU9:RDU11 RDW12 RNQ9:RNQ11 RNS12 RXM9:RXM11 RXO12 SHI9:SHI11 SHK12 SRE9:SRE11 SRG12 TBA9:TBA11 TBC12 TKW9:TKW11 TKY12 TUS9:TUS11 TUU12 UEO9:UEO11 UEQ12 UOK9:UOK11 UOM12 UYG9:UYG11 UYI12 VIC9:VIC11 VIE12 VRY9:VRY11 VSA12 WBU9:WBU11 WBW12 WLQ9:WLQ11 F12" xr:uid="{F05B4556-EDEF-4FE1-A77A-035577F0916F}">
      <formula1>#REF!</formula1>
    </dataValidation>
  </dataValidations>
  <printOptions horizontalCentered="1"/>
  <pageMargins left="0.78740157480314965" right="0.59055118110236227" top="0.55118110236220474" bottom="0.55118110236220474" header="0" footer="0"/>
  <pageSetup scale="82"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FH4-H Select EN</vt:lpstr>
      <vt:lpstr>'FH4-H Select EN'!Print_Area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Pardavimai</cp:lastModifiedBy>
  <dcterms:created xsi:type="dcterms:W3CDTF">2026-01-06T09:48:23Z</dcterms:created>
  <dcterms:modified xsi:type="dcterms:W3CDTF">2026-01-07T11:28:34Z</dcterms:modified>
</cp:coreProperties>
</file>